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240" yWindow="45" windowWidth="20115" windowHeight="7740" activeTab="0"/>
  </bookViews>
  <sheets>
    <sheet name="Question Ex1" sheetId="13" r:id="rId1"/>
    <sheet name="Answer 1" sheetId="3" r:id="rId2"/>
    <sheet name="Question Ex2" sheetId="14" r:id="rId3"/>
    <sheet name="Answer 2" sheetId="4" r:id="rId4"/>
    <sheet name="Question Ex3" sheetId="15" r:id="rId5"/>
    <sheet name="Answer 3" sheetId="6" r:id="rId6"/>
    <sheet name="Question Ex4" sheetId="16" r:id="rId7"/>
    <sheet name="Answer 4" sheetId="8" r:id="rId8"/>
  </sheets>
  <externalReferences>
    <externalReference r:id="rId11"/>
  </externalReferences>
  <definedNames/>
  <calcPr calcId="125725"/>
</workbook>
</file>

<file path=xl/sharedStrings.xml><?xml version="1.0" encoding="utf-8"?>
<sst xmlns="http://schemas.openxmlformats.org/spreadsheetml/2006/main" count="179" uniqueCount="59">
  <si>
    <t>Age Group</t>
  </si>
  <si>
    <t>Mortality Rate</t>
  </si>
  <si>
    <t>15-59</t>
  </si>
  <si>
    <t>60+</t>
  </si>
  <si>
    <t>Total</t>
  </si>
  <si>
    <t>Age group</t>
  </si>
  <si>
    <t>2</t>
  </si>
  <si>
    <t>3</t>
  </si>
  <si>
    <t>1</t>
  </si>
  <si>
    <t>4</t>
  </si>
  <si>
    <t>97</t>
  </si>
  <si>
    <t>98</t>
  </si>
  <si>
    <t>96</t>
  </si>
  <si>
    <t>99</t>
  </si>
  <si>
    <t>0-14</t>
  </si>
  <si>
    <t>Labour Force Paricipation Rate</t>
  </si>
  <si>
    <t>Labour Force</t>
  </si>
  <si>
    <t>Unemployment rate</t>
  </si>
  <si>
    <t>15 - 19</t>
  </si>
  <si>
    <t>20 - 24</t>
  </si>
  <si>
    <t>25 - 29</t>
  </si>
  <si>
    <t>30 - 34</t>
  </si>
  <si>
    <t>35 - 39</t>
  </si>
  <si>
    <t>40 - 44</t>
  </si>
  <si>
    <t>T</t>
  </si>
  <si>
    <t>T+1</t>
  </si>
  <si>
    <t>GDP at constant price</t>
  </si>
  <si>
    <t>GDP growth</t>
  </si>
  <si>
    <t>GDP deflators</t>
  </si>
  <si>
    <t>GDP at current price</t>
  </si>
  <si>
    <t>Exercise 1</t>
  </si>
  <si>
    <t>The first exercise is on mortality. Population, mortality rates and number of deaths are given. Participants have to calculate the number of deaths and total population in the next year, for each cohort.</t>
  </si>
  <si>
    <t>Exercise 2</t>
  </si>
  <si>
    <t>Exercise 3</t>
  </si>
  <si>
    <t>Exercise 4</t>
  </si>
  <si>
    <t>The fourth exercise is on GDP. GDP at constant price, GDP growth and GDP at current price are given for the year t. Participants have to calculate GDP deflator for the year t; and then project GDP at constant price, GDP deflator and GDP at current price in year t+1</t>
  </si>
  <si>
    <t>Solution 1</t>
  </si>
  <si>
    <t>Solution 2</t>
  </si>
  <si>
    <t>Solution 3</t>
  </si>
  <si>
    <t>Solution 4</t>
  </si>
  <si>
    <t>Total Pop</t>
  </si>
  <si>
    <t>Deaths in 2011</t>
  </si>
  <si>
    <t>Pop in 2011</t>
  </si>
  <si>
    <t>Deaths in 2012</t>
  </si>
  <si>
    <t>Pop in 2012</t>
  </si>
  <si>
    <t>Total Pop in 2010</t>
  </si>
  <si>
    <t>Deaths in 2010</t>
  </si>
  <si>
    <t>Mortality Rate in 2010</t>
  </si>
  <si>
    <t>Mortality Rate in 2011</t>
  </si>
  <si>
    <t>Employed persons</t>
  </si>
  <si>
    <t>The second exercise is on labour force and unemployment. The number of people in the working age group, labour force participation rate and unemployment rate are provided. Participants have to calculate the number of people in the labour force and number of employed people.</t>
  </si>
  <si>
    <t>The third exercise is on calculating number of newborns from female informal sector workers.
The data provided includes:
• Female labour force (by age group)
• Percentage of EAP working in the informal sector (by age group)
• Fertility rates (by age group)</t>
  </si>
  <si>
    <t>Percentage of female informal sector workers in total labour force (Assumed from NSO's employment data 2010)</t>
  </si>
  <si>
    <t>Fertility Rate Assumptions (Source: NESDB)</t>
  </si>
  <si>
    <t>Female Economically Active Population (in 000's)</t>
  </si>
  <si>
    <t>Female Informal Labourforce (in 000's)</t>
  </si>
  <si>
    <t>Number of Newborns (in 000's)</t>
  </si>
  <si>
    <t>N.A.</t>
  </si>
  <si>
    <t>Module 12 - Advanced RAP exercises</t>
  </si>
</sst>
</file>

<file path=xl/styles.xml><?xml version="1.0" encoding="utf-8"?>
<styleSheet xmlns="http://schemas.openxmlformats.org/spreadsheetml/2006/main">
  <numFmts count="3">
    <numFmt numFmtId="164" formatCode="#,##0.0"/>
    <numFmt numFmtId="165" formatCode="0.0%"/>
    <numFmt numFmtId="166" formatCode="_-* #,##0.00_€_-;\-* #,##0.00_€_-;_-* &quot;-&quot;??_€_-;_-@_-"/>
  </numFmts>
  <fonts count="15">
    <font>
      <sz val="11"/>
      <color theme="1"/>
      <name val="Calibri"/>
      <family val="2"/>
      <scheme val="minor"/>
    </font>
    <font>
      <sz val="10"/>
      <name val="Arial"/>
      <family val="2"/>
    </font>
    <font>
      <sz val="12"/>
      <color theme="1"/>
      <name val="Calibri"/>
      <family val="2"/>
      <scheme val="minor"/>
    </font>
    <font>
      <sz val="11"/>
      <color indexed="8"/>
      <name val="Calibri"/>
      <family val="2"/>
    </font>
    <font>
      <sz val="11"/>
      <color rgb="FFFF0000"/>
      <name val="Calibri"/>
      <family val="2"/>
      <scheme val="minor"/>
    </font>
    <font>
      <b/>
      <sz val="11"/>
      <color theme="1"/>
      <name val="Calibri"/>
      <family val="2"/>
      <scheme val="minor"/>
    </font>
    <font>
      <sz val="11"/>
      <color rgb="FF292934"/>
      <name val="Calibri"/>
      <family val="2"/>
      <scheme val="minor"/>
    </font>
    <font>
      <sz val="11"/>
      <name val="Calibri"/>
      <family val="2"/>
      <scheme val="minor"/>
    </font>
    <font>
      <b/>
      <sz val="11"/>
      <name val="Calibri"/>
      <family val="2"/>
      <scheme val="minor"/>
    </font>
    <font>
      <sz val="11"/>
      <color indexed="8"/>
      <name val="Calibri"/>
      <family val="2"/>
      <scheme val="minor"/>
    </font>
    <font>
      <b/>
      <sz val="13"/>
      <color theme="1"/>
      <name val="Calibri"/>
      <family val="2"/>
      <scheme val="minor"/>
    </font>
    <font>
      <sz val="11"/>
      <color rgb="FFCC0000"/>
      <name val="Calibri"/>
      <family val="2"/>
      <scheme val="minor"/>
    </font>
    <font>
      <b/>
      <sz val="11"/>
      <color rgb="FFCC0000"/>
      <name val="Calibri"/>
      <family val="2"/>
      <scheme val="minor"/>
    </font>
    <font>
      <b/>
      <sz val="11"/>
      <color indexed="8"/>
      <name val="Calibri"/>
      <family val="2"/>
      <scheme val="minor"/>
    </font>
    <font>
      <b/>
      <sz val="14"/>
      <color theme="1"/>
      <name val="Calibri"/>
      <family val="2"/>
      <scheme val="minor"/>
    </font>
  </fonts>
  <fills count="13">
    <fill>
      <patternFill/>
    </fill>
    <fill>
      <patternFill patternType="gray125"/>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F00"/>
        <bgColor indexed="64"/>
      </patternFill>
    </fill>
    <fill>
      <patternFill patternType="solid">
        <fgColor rgb="FFFFC000"/>
        <bgColor indexed="64"/>
      </patternFill>
    </fill>
    <fill>
      <patternFill patternType="solid">
        <fgColor theme="0" tint="-0.04997999966144562"/>
        <bgColor indexed="64"/>
      </patternFill>
    </fill>
    <fill>
      <patternFill patternType="solid">
        <fgColor rgb="FFFFCC99"/>
        <bgColor indexed="64"/>
      </patternFill>
    </fill>
    <fill>
      <patternFill patternType="solid">
        <fgColor rgb="FFFFFFFF"/>
        <bgColor indexed="64"/>
      </patternFill>
    </fill>
    <fill>
      <patternFill patternType="solid">
        <fgColor rgb="FFEEF0EF"/>
        <bgColor indexed="64"/>
      </patternFill>
    </fill>
    <fill>
      <patternFill patternType="solid">
        <fgColor rgb="FFCCCC00"/>
        <bgColor indexed="64"/>
      </patternFill>
    </fill>
    <fill>
      <patternFill patternType="solid">
        <fgColor theme="9" tint="0.39998000860214233"/>
        <bgColor indexed="64"/>
      </patternFill>
    </fill>
  </fills>
  <borders count="4">
    <border>
      <left/>
      <right/>
      <top/>
      <bottom/>
      <diagonal/>
    </border>
    <border>
      <left style="medium">
        <color rgb="FFFFFFFF"/>
      </left>
      <right style="medium">
        <color rgb="FFFFFFFF"/>
      </right>
      <top style="medium">
        <color rgb="FFFFFFFF"/>
      </top>
      <bottom style="medium">
        <color rgb="FFFFFFFF"/>
      </bottom>
    </border>
    <border>
      <left style="medium">
        <color rgb="FFFFFFFF"/>
      </left>
      <right style="medium">
        <color rgb="FFFFFFFF"/>
      </right>
      <top style="thick">
        <color rgb="FFFFFFFF"/>
      </top>
      <bottom style="medium">
        <color rgb="FFFFFFFF"/>
      </bottom>
    </border>
    <border>
      <left style="medium">
        <color rgb="FFFFFFFF"/>
      </left>
      <right style="medium">
        <color rgb="FFFFFFFF"/>
      </right>
      <top style="medium">
        <color rgb="FFFFFFFF"/>
      </top>
      <bottom style="thick">
        <color rgb="FFFFFFFF"/>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9" fontId="3" fillId="0" borderId="0" applyFont="0" applyFill="0" applyBorder="0" applyAlignment="0" applyProtection="0"/>
    <xf numFmtId="166" fontId="3" fillId="0" borderId="0" applyFont="0" applyFill="0" applyBorder="0" applyAlignment="0" applyProtection="0"/>
  </cellStyleXfs>
  <cellXfs count="172">
    <xf numFmtId="0" fontId="0" fillId="0" borderId="0" xfId="0"/>
    <xf numFmtId="0" fontId="2" fillId="0" borderId="0" xfId="0" applyFont="1"/>
    <xf numFmtId="0" fontId="2" fillId="0" borderId="0" xfId="0" applyFont="1" applyAlignment="1">
      <alignment horizontal="left"/>
    </xf>
    <xf numFmtId="0" fontId="5" fillId="0" borderId="0" xfId="0" applyFont="1"/>
    <xf numFmtId="0" fontId="0" fillId="0" borderId="0" xfId="0" applyFont="1"/>
    <xf numFmtId="17" fontId="6" fillId="2" borderId="1" xfId="0" applyNumberFormat="1" applyFont="1" applyFill="1" applyBorder="1" applyAlignment="1" quotePrefix="1">
      <alignment horizontal="center" vertical="center" wrapText="1" readingOrder="1"/>
    </xf>
    <xf numFmtId="3" fontId="6" fillId="2" borderId="1" xfId="0" applyNumberFormat="1" applyFont="1" applyFill="1" applyBorder="1" applyAlignment="1">
      <alignment horizontal="center" vertical="center" wrapText="1" readingOrder="1"/>
    </xf>
    <xf numFmtId="0" fontId="6" fillId="2" borderId="1" xfId="0" applyFont="1" applyFill="1" applyBorder="1" applyAlignment="1">
      <alignment horizontal="center" vertical="center" wrapText="1" readingOrder="1"/>
    </xf>
    <xf numFmtId="3" fontId="4" fillId="2" borderId="1" xfId="0" applyNumberFormat="1" applyFont="1" applyFill="1" applyBorder="1" applyAlignment="1">
      <alignment horizontal="center" vertical="top" wrapText="1" readingOrder="1"/>
    </xf>
    <xf numFmtId="4" fontId="4" fillId="2" borderId="1" xfId="0" applyNumberFormat="1" applyFont="1" applyFill="1" applyBorder="1" applyAlignment="1">
      <alignment horizontal="center" vertical="top" wrapText="1" readingOrder="1"/>
    </xf>
    <xf numFmtId="0" fontId="6" fillId="2" borderId="2" xfId="0" applyFont="1" applyFill="1" applyBorder="1" applyAlignment="1">
      <alignment horizontal="center" vertical="center" wrapText="1" readingOrder="1"/>
    </xf>
    <xf numFmtId="3" fontId="6" fillId="2" borderId="2" xfId="0" applyNumberFormat="1" applyFont="1" applyFill="1" applyBorder="1" applyAlignment="1">
      <alignment horizontal="center" vertical="center" wrapText="1" readingOrder="1"/>
    </xf>
    <xf numFmtId="3" fontId="7" fillId="2" borderId="2" xfId="0" applyNumberFormat="1" applyFont="1" applyFill="1" applyBorder="1" applyAlignment="1">
      <alignment horizontal="center" vertical="top" wrapText="1" readingOrder="1"/>
    </xf>
    <xf numFmtId="4" fontId="4" fillId="2" borderId="2" xfId="0" applyNumberFormat="1" applyFont="1" applyFill="1" applyBorder="1" applyAlignment="1">
      <alignment horizontal="center" vertical="top" wrapText="1" readingOrder="1"/>
    </xf>
    <xf numFmtId="0" fontId="6" fillId="2" borderId="1" xfId="0" applyFont="1" applyFill="1" applyBorder="1" applyAlignment="1" quotePrefix="1">
      <alignment horizontal="center" vertical="center" wrapText="1" readingOrder="1"/>
    </xf>
    <xf numFmtId="3" fontId="7" fillId="2" borderId="1" xfId="0" applyNumberFormat="1" applyFont="1" applyFill="1" applyBorder="1" applyAlignment="1">
      <alignment horizontal="center" vertical="top" wrapText="1" readingOrder="1"/>
    </xf>
    <xf numFmtId="3" fontId="6" fillId="0" borderId="1" xfId="0" applyNumberFormat="1" applyFont="1" applyFill="1" applyBorder="1" applyAlignment="1">
      <alignment horizontal="center" vertical="center" wrapText="1" readingOrder="1"/>
    </xf>
    <xf numFmtId="0" fontId="6" fillId="0" borderId="1" xfId="0" applyFont="1" applyFill="1" applyBorder="1" applyAlignment="1">
      <alignment horizontal="center" vertical="center" wrapText="1" readingOrder="1"/>
    </xf>
    <xf numFmtId="17" fontId="6" fillId="3" borderId="1" xfId="0" applyNumberFormat="1" applyFont="1" applyFill="1" applyBorder="1" applyAlignment="1" quotePrefix="1">
      <alignment horizontal="center" vertical="center" wrapText="1" readingOrder="1"/>
    </xf>
    <xf numFmtId="3" fontId="6" fillId="3" borderId="1" xfId="0" applyNumberFormat="1" applyFont="1" applyFill="1" applyBorder="1" applyAlignment="1">
      <alignment horizontal="center" vertical="center" wrapText="1" readingOrder="1"/>
    </xf>
    <xf numFmtId="0" fontId="6" fillId="3" borderId="1" xfId="0" applyFont="1" applyFill="1" applyBorder="1" applyAlignment="1">
      <alignment horizontal="center" vertical="center" wrapText="1" readingOrder="1"/>
    </xf>
    <xf numFmtId="3" fontId="4" fillId="3" borderId="1" xfId="0" applyNumberFormat="1" applyFont="1" applyFill="1" applyBorder="1" applyAlignment="1">
      <alignment horizontal="center" vertical="top" wrapText="1" readingOrder="1"/>
    </xf>
    <xf numFmtId="4" fontId="4" fillId="3" borderId="1" xfId="0" applyNumberFormat="1" applyFont="1" applyFill="1" applyBorder="1" applyAlignment="1">
      <alignment horizontal="center" vertical="top" wrapText="1" readingOrder="1"/>
    </xf>
    <xf numFmtId="0" fontId="8" fillId="3" borderId="3" xfId="0" applyFont="1" applyFill="1" applyBorder="1" applyAlignment="1">
      <alignment horizontal="center" vertical="center" wrapText="1" readingOrder="1"/>
    </xf>
    <xf numFmtId="0" fontId="0" fillId="0" borderId="0" xfId="0" applyFont="1" applyFill="1"/>
    <xf numFmtId="0" fontId="7" fillId="0" borderId="1" xfId="0" applyFont="1" applyFill="1" applyBorder="1" applyAlignment="1">
      <alignment horizontal="center" vertical="top" wrapText="1" readingOrder="1"/>
    </xf>
    <xf numFmtId="4" fontId="7" fillId="0" borderId="1" xfId="0" applyNumberFormat="1" applyFont="1" applyFill="1" applyBorder="1" applyAlignment="1">
      <alignment horizontal="center" vertical="top" wrapText="1" readingOrder="1"/>
    </xf>
    <xf numFmtId="0" fontId="0" fillId="0" borderId="0" xfId="0" applyFont="1" applyBorder="1" applyAlignment="1">
      <alignment horizontal="left"/>
    </xf>
    <xf numFmtId="0" fontId="0" fillId="0" borderId="0" xfId="0" applyFont="1" applyBorder="1"/>
    <xf numFmtId="0" fontId="0" fillId="0" borderId="0" xfId="0" applyFont="1" applyAlignment="1">
      <alignment horizontal="left"/>
    </xf>
    <xf numFmtId="0" fontId="0" fillId="0" borderId="0" xfId="0" applyFont="1"/>
    <xf numFmtId="0" fontId="5" fillId="0" borderId="0" xfId="0" applyFont="1" applyBorder="1" applyAlignment="1">
      <alignment horizontal="left"/>
    </xf>
    <xf numFmtId="0" fontId="5" fillId="0" borderId="0" xfId="0" applyFont="1" applyBorder="1" applyAlignment="1">
      <alignment horizontal="center"/>
    </xf>
    <xf numFmtId="0" fontId="10" fillId="4" borderId="0" xfId="0" applyFont="1" applyFill="1"/>
    <xf numFmtId="0" fontId="8" fillId="3" borderId="3" xfId="0" applyFont="1" applyFill="1" applyBorder="1" applyAlignment="1">
      <alignment horizontal="center" vertical="top" wrapText="1" readingOrder="1"/>
    </xf>
    <xf numFmtId="3" fontId="7" fillId="2" borderId="2" xfId="0" applyNumberFormat="1" applyFont="1" applyFill="1" applyBorder="1" applyAlignment="1">
      <alignment horizontal="center" vertical="top" wrapText="1"/>
    </xf>
    <xf numFmtId="4" fontId="11" fillId="2" borderId="2" xfId="0" applyNumberFormat="1" applyFont="1" applyFill="1" applyBorder="1" applyAlignment="1">
      <alignment horizontal="center" vertical="top" wrapText="1"/>
    </xf>
    <xf numFmtId="3" fontId="11" fillId="3" borderId="1" xfId="0" applyNumberFormat="1" applyFont="1" applyFill="1" applyBorder="1" applyAlignment="1">
      <alignment horizontal="center" vertical="top" wrapText="1"/>
    </xf>
    <xf numFmtId="4" fontId="11" fillId="3" borderId="1" xfId="0" applyNumberFormat="1" applyFont="1" applyFill="1" applyBorder="1" applyAlignment="1">
      <alignment horizontal="center" vertical="top" wrapText="1"/>
    </xf>
    <xf numFmtId="3" fontId="11" fillId="2" borderId="1" xfId="0" applyNumberFormat="1" applyFont="1" applyFill="1" applyBorder="1" applyAlignment="1">
      <alignment horizontal="center" vertical="top" wrapText="1"/>
    </xf>
    <xf numFmtId="4" fontId="11" fillId="2" borderId="1" xfId="0" applyNumberFormat="1" applyFont="1" applyFill="1" applyBorder="1" applyAlignment="1">
      <alignment horizontal="center" vertical="top" wrapText="1"/>
    </xf>
    <xf numFmtId="0" fontId="7" fillId="0" borderId="1" xfId="0" applyFont="1" applyFill="1" applyBorder="1" applyAlignment="1">
      <alignment horizontal="center" vertical="top" wrapText="1"/>
    </xf>
    <xf numFmtId="4" fontId="7" fillId="0" borderId="1" xfId="0" applyNumberFormat="1" applyFont="1" applyFill="1" applyBorder="1" applyAlignment="1">
      <alignment horizontal="center" vertical="top" wrapText="1"/>
    </xf>
    <xf numFmtId="0" fontId="6" fillId="3" borderId="1" xfId="0" applyFont="1" applyFill="1" applyBorder="1" applyAlignment="1" quotePrefix="1">
      <alignment horizontal="center" vertical="center" wrapText="1" readingOrder="1"/>
    </xf>
    <xf numFmtId="3" fontId="7" fillId="3" borderId="1" xfId="0" applyNumberFormat="1" applyFont="1" applyFill="1" applyBorder="1" applyAlignment="1">
      <alignment horizontal="center" vertical="top" wrapText="1"/>
    </xf>
    <xf numFmtId="0" fontId="7" fillId="5" borderId="2" xfId="0" applyFont="1" applyFill="1" applyBorder="1" applyAlignment="1">
      <alignment horizontal="center" vertical="center" wrapText="1" readingOrder="1"/>
    </xf>
    <xf numFmtId="3" fontId="7" fillId="5" borderId="2" xfId="0" applyNumberFormat="1" applyFont="1" applyFill="1" applyBorder="1" applyAlignment="1">
      <alignment horizontal="center" vertical="center" wrapText="1" readingOrder="1"/>
    </xf>
    <xf numFmtId="3" fontId="7" fillId="6" borderId="2" xfId="0" applyNumberFormat="1" applyFont="1" applyFill="1" applyBorder="1" applyAlignment="1">
      <alignment horizontal="center" vertical="top" wrapText="1"/>
    </xf>
    <xf numFmtId="0" fontId="7" fillId="6" borderId="2" xfId="0" applyFont="1" applyFill="1" applyBorder="1" applyAlignment="1">
      <alignment horizontal="center" vertical="center" wrapText="1" readingOrder="1"/>
    </xf>
    <xf numFmtId="4" fontId="7" fillId="6" borderId="2" xfId="0" applyNumberFormat="1" applyFont="1" applyFill="1" applyBorder="1" applyAlignment="1">
      <alignment horizontal="center" vertical="top" wrapText="1"/>
    </xf>
    <xf numFmtId="3" fontId="7" fillId="7" borderId="2" xfId="0" applyNumberFormat="1" applyFont="1" applyFill="1" applyBorder="1" applyAlignment="1">
      <alignment horizontal="center" vertical="top" wrapText="1"/>
    </xf>
    <xf numFmtId="17" fontId="7" fillId="8" borderId="1" xfId="0" applyNumberFormat="1" applyFont="1" applyFill="1" applyBorder="1" applyAlignment="1" quotePrefix="1">
      <alignment horizontal="center" vertical="center" wrapText="1" readingOrder="1"/>
    </xf>
    <xf numFmtId="3" fontId="7" fillId="8" borderId="1" xfId="0" applyNumberFormat="1" applyFont="1" applyFill="1" applyBorder="1" applyAlignment="1">
      <alignment horizontal="center" vertical="center" wrapText="1" readingOrder="1"/>
    </xf>
    <xf numFmtId="0" fontId="7" fillId="8" borderId="1" xfId="0" applyFont="1" applyFill="1" applyBorder="1" applyAlignment="1">
      <alignment horizontal="center" vertical="center" wrapText="1" readingOrder="1"/>
    </xf>
    <xf numFmtId="3" fontId="7" fillId="5" borderId="1" xfId="0" applyNumberFormat="1" applyFont="1" applyFill="1" applyBorder="1" applyAlignment="1">
      <alignment horizontal="center" vertical="top" wrapText="1"/>
    </xf>
    <xf numFmtId="0" fontId="7" fillId="5" borderId="1" xfId="0" applyFont="1" applyFill="1" applyBorder="1" applyAlignment="1">
      <alignment horizontal="center" vertical="center" wrapText="1" readingOrder="1"/>
    </xf>
    <xf numFmtId="4" fontId="7" fillId="5" borderId="1" xfId="0" applyNumberFormat="1" applyFont="1" applyFill="1" applyBorder="1" applyAlignment="1">
      <alignment horizontal="center" vertical="top" wrapText="1"/>
    </xf>
    <xf numFmtId="3" fontId="7" fillId="6" borderId="1" xfId="0" applyNumberFormat="1" applyFont="1" applyFill="1" applyBorder="1" applyAlignment="1">
      <alignment horizontal="center" vertical="top" wrapText="1"/>
    </xf>
    <xf numFmtId="0" fontId="7" fillId="3" borderId="1" xfId="0" applyFont="1" applyFill="1" applyBorder="1" applyAlignment="1" quotePrefix="1">
      <alignment horizontal="center" vertical="center" wrapText="1" readingOrder="1"/>
    </xf>
    <xf numFmtId="3" fontId="7" fillId="3" borderId="1" xfId="0" applyNumberFormat="1" applyFont="1" applyFill="1" applyBorder="1" applyAlignment="1">
      <alignment horizontal="center" vertical="center" wrapText="1" readingOrder="1"/>
    </xf>
    <xf numFmtId="0" fontId="7" fillId="3" borderId="1" xfId="0" applyFont="1" applyFill="1" applyBorder="1" applyAlignment="1">
      <alignment horizontal="center" vertical="center" wrapText="1" readingOrder="1"/>
    </xf>
    <xf numFmtId="3" fontId="7" fillId="8" borderId="1" xfId="0" applyNumberFormat="1" applyFont="1" applyFill="1" applyBorder="1" applyAlignment="1">
      <alignment horizontal="center" vertical="top" wrapText="1"/>
    </xf>
    <xf numFmtId="4" fontId="7" fillId="8" borderId="1" xfId="0" applyNumberFormat="1" applyFont="1" applyFill="1" applyBorder="1" applyAlignment="1">
      <alignment horizontal="center" vertical="top" wrapText="1"/>
    </xf>
    <xf numFmtId="17" fontId="7" fillId="9" borderId="1" xfId="0" applyNumberFormat="1" applyFont="1" applyFill="1" applyBorder="1" applyAlignment="1" quotePrefix="1">
      <alignment horizontal="center" vertical="center" wrapText="1" readingOrder="1"/>
    </xf>
    <xf numFmtId="3" fontId="7" fillId="9" borderId="1" xfId="0" applyNumberFormat="1" applyFont="1" applyFill="1" applyBorder="1" applyAlignment="1">
      <alignment horizontal="center" vertical="center" wrapText="1" readingOrder="1"/>
    </xf>
    <xf numFmtId="0" fontId="7" fillId="9" borderId="1" xfId="0" applyFont="1" applyFill="1" applyBorder="1" applyAlignment="1">
      <alignment horizontal="center" vertical="center" wrapText="1" readingOrder="1"/>
    </xf>
    <xf numFmtId="4" fontId="7" fillId="3" borderId="1" xfId="0" applyNumberFormat="1" applyFont="1" applyFill="1" applyBorder="1" applyAlignment="1">
      <alignment horizontal="center" vertical="top" wrapText="1"/>
    </xf>
    <xf numFmtId="0" fontId="7" fillId="7" borderId="1" xfId="0" applyFont="1" applyFill="1" applyBorder="1" applyAlignment="1" quotePrefix="1">
      <alignment horizontal="center" vertical="center" wrapText="1" readingOrder="1"/>
    </xf>
    <xf numFmtId="3" fontId="7" fillId="7" borderId="1" xfId="0" applyNumberFormat="1" applyFont="1" applyFill="1" applyBorder="1" applyAlignment="1">
      <alignment horizontal="center" vertical="center" wrapText="1" readingOrder="1"/>
    </xf>
    <xf numFmtId="0" fontId="7" fillId="7" borderId="1" xfId="0" applyFont="1" applyFill="1" applyBorder="1" applyAlignment="1">
      <alignment horizontal="center" vertical="center" wrapText="1" readingOrder="1"/>
    </xf>
    <xf numFmtId="3" fontId="7" fillId="9" borderId="1" xfId="0" applyNumberFormat="1" applyFont="1" applyFill="1" applyBorder="1" applyAlignment="1">
      <alignment horizontal="center" vertical="top" wrapText="1"/>
    </xf>
    <xf numFmtId="4" fontId="7" fillId="9" borderId="1" xfId="0" applyNumberFormat="1" applyFont="1" applyFill="1" applyBorder="1" applyAlignment="1">
      <alignment horizontal="center" vertical="top" wrapText="1"/>
    </xf>
    <xf numFmtId="0" fontId="7" fillId="10" borderId="1" xfId="0" applyFont="1" applyFill="1" applyBorder="1" applyAlignment="1">
      <alignment horizontal="center" vertical="center" wrapText="1" readingOrder="1"/>
    </xf>
    <xf numFmtId="3" fontId="7" fillId="10" borderId="1" xfId="0" applyNumberFormat="1" applyFont="1" applyFill="1" applyBorder="1" applyAlignment="1">
      <alignment horizontal="center" vertical="center" wrapText="1" readingOrder="1"/>
    </xf>
    <xf numFmtId="0" fontId="7" fillId="7" borderId="1" xfId="0" applyFont="1" applyFill="1" applyBorder="1" applyAlignment="1">
      <alignment horizontal="center" vertical="top" wrapText="1"/>
    </xf>
    <xf numFmtId="4" fontId="7" fillId="7" borderId="1" xfId="0" applyNumberFormat="1" applyFont="1" applyFill="1" applyBorder="1" applyAlignment="1">
      <alignment horizontal="center" vertical="top" wrapText="1"/>
    </xf>
    <xf numFmtId="0" fontId="7" fillId="11" borderId="1" xfId="0" applyFont="1" applyFill="1" applyBorder="1" applyAlignment="1" quotePrefix="1">
      <alignment horizontal="center" vertical="center" wrapText="1" readingOrder="1"/>
    </xf>
    <xf numFmtId="3" fontId="7" fillId="11" borderId="1" xfId="0" applyNumberFormat="1" applyFont="1" applyFill="1" applyBorder="1" applyAlignment="1">
      <alignment horizontal="center" vertical="center" wrapText="1" readingOrder="1"/>
    </xf>
    <xf numFmtId="0" fontId="7" fillId="11" borderId="1" xfId="0" applyFont="1" applyFill="1" applyBorder="1" applyAlignment="1">
      <alignment horizontal="center" vertical="center" wrapText="1" readingOrder="1"/>
    </xf>
    <xf numFmtId="3" fontId="7" fillId="7" borderId="1" xfId="0" applyNumberFormat="1" applyFont="1" applyFill="1" applyBorder="1" applyAlignment="1">
      <alignment horizontal="center" vertical="top" wrapText="1"/>
    </xf>
    <xf numFmtId="164" fontId="7" fillId="7" borderId="1" xfId="0" applyNumberFormat="1" applyFont="1" applyFill="1" applyBorder="1" applyAlignment="1">
      <alignment horizontal="center" vertical="top" wrapText="1"/>
    </xf>
    <xf numFmtId="17" fontId="7" fillId="6" borderId="1" xfId="0" applyNumberFormat="1" applyFont="1" applyFill="1" applyBorder="1" applyAlignment="1" quotePrefix="1">
      <alignment horizontal="center" vertical="center" wrapText="1" readingOrder="1"/>
    </xf>
    <xf numFmtId="3" fontId="7" fillId="6" borderId="1" xfId="0" applyNumberFormat="1" applyFont="1" applyFill="1" applyBorder="1" applyAlignment="1">
      <alignment horizontal="center" vertical="center" wrapText="1" readingOrder="1"/>
    </xf>
    <xf numFmtId="0" fontId="7" fillId="6" borderId="1" xfId="0" applyFont="1" applyFill="1" applyBorder="1" applyAlignment="1">
      <alignment horizontal="center" vertical="center" wrapText="1" readingOrder="1"/>
    </xf>
    <xf numFmtId="3" fontId="7" fillId="11" borderId="1" xfId="0" applyNumberFormat="1" applyFont="1" applyFill="1" applyBorder="1" applyAlignment="1">
      <alignment horizontal="center" vertical="top" wrapText="1"/>
    </xf>
    <xf numFmtId="164" fontId="7" fillId="11" borderId="1" xfId="0" applyNumberFormat="1" applyFont="1" applyFill="1" applyBorder="1" applyAlignment="1">
      <alignment horizontal="center" vertical="top" wrapText="1"/>
    </xf>
    <xf numFmtId="3" fontId="7" fillId="10" borderId="1" xfId="0" applyNumberFormat="1" applyFont="1" applyFill="1" applyBorder="1" applyAlignment="1">
      <alignment horizontal="center" vertical="top" wrapText="1"/>
    </xf>
    <xf numFmtId="0" fontId="7" fillId="2" borderId="1" xfId="0" applyFont="1" applyFill="1" applyBorder="1" applyAlignment="1" quotePrefix="1">
      <alignment horizontal="center" vertical="center" wrapText="1" readingOrder="1"/>
    </xf>
    <xf numFmtId="3" fontId="7" fillId="2" borderId="1" xfId="0" applyNumberFormat="1" applyFont="1" applyFill="1" applyBorder="1" applyAlignment="1">
      <alignment horizontal="center" vertical="center" wrapText="1" readingOrder="1"/>
    </xf>
    <xf numFmtId="0" fontId="7" fillId="2" borderId="1" xfId="0" applyFont="1" applyFill="1" applyBorder="1" applyAlignment="1">
      <alignment horizontal="center" vertical="center" wrapText="1" readingOrder="1"/>
    </xf>
    <xf numFmtId="164" fontId="7" fillId="6" borderId="1" xfId="0" applyNumberFormat="1" applyFont="1" applyFill="1" applyBorder="1" applyAlignment="1">
      <alignment horizontal="center" vertical="top" wrapText="1"/>
    </xf>
    <xf numFmtId="17" fontId="7" fillId="12" borderId="1" xfId="0" applyNumberFormat="1" applyFont="1" applyFill="1" applyBorder="1" applyAlignment="1" quotePrefix="1">
      <alignment horizontal="center" vertical="center" wrapText="1" readingOrder="1"/>
    </xf>
    <xf numFmtId="3" fontId="7" fillId="12" borderId="1" xfId="0" applyNumberFormat="1" applyFont="1" applyFill="1" applyBorder="1" applyAlignment="1">
      <alignment horizontal="center" vertical="center" wrapText="1" readingOrder="1"/>
    </xf>
    <xf numFmtId="0" fontId="7" fillId="12" borderId="1" xfId="0" applyFont="1" applyFill="1" applyBorder="1" applyAlignment="1">
      <alignment horizontal="center" vertical="center" wrapText="1" readingOrder="1"/>
    </xf>
    <xf numFmtId="3" fontId="7" fillId="2" borderId="1" xfId="0" applyNumberFormat="1" applyFont="1" applyFill="1" applyBorder="1" applyAlignment="1">
      <alignment horizontal="center" vertical="top" wrapText="1"/>
    </xf>
    <xf numFmtId="164" fontId="7" fillId="2" borderId="1" xfId="0" applyNumberFormat="1" applyFont="1" applyFill="1" applyBorder="1" applyAlignment="1">
      <alignment horizontal="center" vertical="top" wrapText="1"/>
    </xf>
    <xf numFmtId="3" fontId="7" fillId="12" borderId="1" xfId="0" applyNumberFormat="1" applyFont="1" applyFill="1" applyBorder="1" applyAlignment="1">
      <alignment horizontal="center" vertical="top" wrapText="1"/>
    </xf>
    <xf numFmtId="0" fontId="0" fillId="0" borderId="0" xfId="0" applyFont="1" applyAlignment="1">
      <alignment horizontal="center"/>
    </xf>
    <xf numFmtId="3" fontId="0" fillId="12" borderId="0" xfId="0" applyNumberFormat="1" applyFont="1" applyFill="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0" fillId="3" borderId="0" xfId="0" applyFont="1" applyFill="1" applyBorder="1" applyAlignment="1" quotePrefix="1">
      <alignment horizontal="left"/>
    </xf>
    <xf numFmtId="3" fontId="0" fillId="3" borderId="0" xfId="0" applyNumberFormat="1" applyFont="1" applyFill="1" applyBorder="1" applyAlignment="1">
      <alignment horizontal="center"/>
    </xf>
    <xf numFmtId="0" fontId="0" fillId="3" borderId="0" xfId="0" applyFont="1" applyFill="1" applyBorder="1" applyAlignment="1">
      <alignment horizontal="left"/>
    </xf>
    <xf numFmtId="0" fontId="4" fillId="3" borderId="0" xfId="0" applyFont="1" applyFill="1" applyBorder="1" applyAlignment="1">
      <alignment horizontal="center"/>
    </xf>
    <xf numFmtId="0" fontId="0" fillId="2" borderId="0" xfId="0" applyFont="1" applyFill="1" applyBorder="1" applyAlignment="1" quotePrefix="1">
      <alignment horizontal="left"/>
    </xf>
    <xf numFmtId="3" fontId="0" fillId="2" borderId="0" xfId="0" applyNumberFormat="1" applyFont="1" applyFill="1" applyBorder="1" applyAlignment="1">
      <alignment horizontal="center"/>
    </xf>
    <xf numFmtId="0" fontId="0" fillId="2" borderId="0" xfId="0" applyFont="1" applyFill="1" applyBorder="1" applyAlignment="1">
      <alignment horizontal="left"/>
    </xf>
    <xf numFmtId="9" fontId="0" fillId="2" borderId="0" xfId="15" applyFont="1" applyFill="1" applyBorder="1" applyAlignment="1">
      <alignment horizontal="center"/>
    </xf>
    <xf numFmtId="9" fontId="0" fillId="2" borderId="0" xfId="0" applyNumberFormat="1" applyFont="1" applyFill="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0" fillId="3" borderId="0" xfId="0" applyFont="1" applyFill="1" applyBorder="1" applyAlignment="1" quotePrefix="1">
      <alignment horizontal="left"/>
    </xf>
    <xf numFmtId="3"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0" xfId="0" applyFill="1" applyBorder="1" applyAlignment="1">
      <alignment horizontal="left"/>
    </xf>
    <xf numFmtId="0" fontId="0" fillId="2" borderId="0" xfId="0" applyFont="1" applyFill="1" applyBorder="1" applyAlignment="1" quotePrefix="1">
      <alignment horizontal="left"/>
    </xf>
    <xf numFmtId="3" fontId="0" fillId="2" borderId="0" xfId="0" applyNumberFormat="1" applyFont="1" applyFill="1" applyBorder="1" applyAlignment="1">
      <alignment horizontal="center"/>
    </xf>
    <xf numFmtId="0" fontId="0" fillId="2" borderId="0" xfId="0" applyFont="1" applyFill="1" applyBorder="1" applyAlignment="1">
      <alignment horizontal="left"/>
    </xf>
    <xf numFmtId="9" fontId="0" fillId="2" borderId="0" xfId="15" applyFont="1" applyFill="1" applyBorder="1" applyAlignment="1">
      <alignment horizontal="center"/>
    </xf>
    <xf numFmtId="9" fontId="0" fillId="2" borderId="0" xfId="0" applyNumberFormat="1" applyFont="1" applyFill="1" applyBorder="1" applyAlignment="1">
      <alignment horizontal="center"/>
    </xf>
    <xf numFmtId="0" fontId="11" fillId="3" borderId="0" xfId="0" applyFont="1" applyFill="1" applyBorder="1" applyAlignment="1">
      <alignment horizontal="center"/>
    </xf>
    <xf numFmtId="0" fontId="5" fillId="3" borderId="0" xfId="0" applyFont="1" applyFill="1" applyAlignment="1">
      <alignment horizontal="center"/>
    </xf>
    <xf numFmtId="0" fontId="8" fillId="3" borderId="0" xfId="0" applyFont="1" applyFill="1" applyAlignment="1">
      <alignment horizontal="center"/>
    </xf>
    <xf numFmtId="0" fontId="7" fillId="3" borderId="0" xfId="0" applyFont="1" applyFill="1" applyBorder="1" applyAlignment="1" applyProtection="1">
      <alignment horizontal="center" vertical="top" wrapText="1" readingOrder="1"/>
      <protection locked="0"/>
    </xf>
    <xf numFmtId="0" fontId="5" fillId="2" borderId="0" xfId="0" applyFont="1" applyFill="1" applyAlignment="1">
      <alignment horizontal="center"/>
    </xf>
    <xf numFmtId="0" fontId="8" fillId="2" borderId="0" xfId="0" applyFont="1" applyFill="1" applyAlignment="1">
      <alignment horizontal="center"/>
    </xf>
    <xf numFmtId="0" fontId="7" fillId="2" borderId="0" xfId="0" applyFont="1" applyFill="1" applyBorder="1" applyAlignment="1" applyProtection="1">
      <alignment horizontal="center" vertical="top" wrapText="1" readingOrder="1"/>
      <protection locked="0"/>
    </xf>
    <xf numFmtId="0" fontId="5" fillId="9" borderId="0" xfId="0" applyFont="1" applyFill="1"/>
    <xf numFmtId="0" fontId="0" fillId="9" borderId="0" xfId="0" applyFont="1" applyFill="1"/>
    <xf numFmtId="9" fontId="7" fillId="3" borderId="0" xfId="15" applyFont="1" applyFill="1" applyAlignment="1">
      <alignment horizontal="center"/>
    </xf>
    <xf numFmtId="9" fontId="0" fillId="3" borderId="0" xfId="15" applyFont="1" applyFill="1" applyAlignment="1">
      <alignment horizontal="center"/>
    </xf>
    <xf numFmtId="9" fontId="7" fillId="2" borderId="0" xfId="15" applyFont="1" applyFill="1" applyAlignment="1">
      <alignment horizontal="center"/>
    </xf>
    <xf numFmtId="9" fontId="0" fillId="2" borderId="0" xfId="15" applyFont="1" applyFill="1" applyAlignment="1">
      <alignment horizontal="center"/>
    </xf>
    <xf numFmtId="0" fontId="7" fillId="3" borderId="0" xfId="0" applyFont="1" applyFill="1" applyAlignment="1">
      <alignment horizontal="center"/>
    </xf>
    <xf numFmtId="0" fontId="0" fillId="3" borderId="0" xfId="0" applyFont="1" applyFill="1" applyAlignment="1">
      <alignment horizontal="center"/>
    </xf>
    <xf numFmtId="0" fontId="7" fillId="2" borderId="0" xfId="0" applyFont="1" applyFill="1" applyAlignment="1">
      <alignment horizontal="center"/>
    </xf>
    <xf numFmtId="0" fontId="0" fillId="2" borderId="0" xfId="0" applyFont="1" applyFill="1" applyAlignment="1">
      <alignment horizontal="center"/>
    </xf>
    <xf numFmtId="3" fontId="0" fillId="2" borderId="0" xfId="0" applyNumberFormat="1" applyFont="1" applyFill="1" applyAlignment="1">
      <alignment horizontal="center"/>
    </xf>
    <xf numFmtId="3" fontId="5" fillId="2" borderId="0" xfId="0" applyNumberFormat="1" applyFont="1" applyFill="1" applyAlignment="1">
      <alignment horizontal="center"/>
    </xf>
    <xf numFmtId="3" fontId="0" fillId="3" borderId="0" xfId="0" applyNumberFormat="1" applyFont="1" applyFill="1" applyAlignment="1">
      <alignment horizontal="center"/>
    </xf>
    <xf numFmtId="0" fontId="8" fillId="3" borderId="0" xfId="0" applyFont="1" applyFill="1" applyBorder="1" applyAlignment="1" applyProtection="1">
      <alignment horizontal="center" vertical="top" wrapText="1" readingOrder="1"/>
      <protection locked="0"/>
    </xf>
    <xf numFmtId="0" fontId="8" fillId="2" borderId="0" xfId="0" applyFont="1" applyFill="1" applyBorder="1" applyAlignment="1" applyProtection="1">
      <alignment horizontal="center" vertical="top" wrapText="1" readingOrder="1"/>
      <protection locked="0"/>
    </xf>
    <xf numFmtId="3" fontId="11" fillId="2" borderId="0" xfId="0" applyNumberFormat="1" applyFont="1" applyFill="1" applyAlignment="1">
      <alignment horizontal="center"/>
    </xf>
    <xf numFmtId="3" fontId="11" fillId="3" borderId="0" xfId="0" applyNumberFormat="1" applyFont="1" applyFill="1" applyAlignment="1">
      <alignment horizontal="center"/>
    </xf>
    <xf numFmtId="3" fontId="12" fillId="2" borderId="0" xfId="0" applyNumberFormat="1" applyFont="1" applyFill="1" applyAlignment="1">
      <alignment horizontal="center"/>
    </xf>
    <xf numFmtId="0" fontId="9" fillId="3" borderId="0" xfId="20" applyFont="1" applyFill="1" applyBorder="1" applyAlignment="1">
      <alignment horizontal="left"/>
      <protection/>
    </xf>
    <xf numFmtId="0" fontId="0" fillId="3" borderId="0" xfId="20" applyFont="1" applyFill="1" applyBorder="1" applyAlignment="1">
      <alignment horizontal="left"/>
      <protection/>
    </xf>
    <xf numFmtId="3" fontId="9" fillId="3" borderId="0" xfId="20" applyNumberFormat="1" applyFont="1" applyFill="1" applyBorder="1" applyAlignment="1">
      <alignment horizontal="center"/>
      <protection/>
    </xf>
    <xf numFmtId="165" fontId="0" fillId="3" borderId="0" xfId="21" applyNumberFormat="1" applyFont="1" applyFill="1" applyBorder="1" applyAlignment="1">
      <alignment horizontal="center"/>
    </xf>
    <xf numFmtId="165" fontId="4" fillId="3" borderId="0" xfId="21" applyNumberFormat="1" applyFont="1" applyFill="1" applyBorder="1" applyAlignment="1">
      <alignment horizontal="center"/>
    </xf>
    <xf numFmtId="0" fontId="4" fillId="3" borderId="0" xfId="20" applyFont="1" applyFill="1" applyBorder="1" applyAlignment="1">
      <alignment horizontal="center"/>
      <protection/>
    </xf>
    <xf numFmtId="0" fontId="9" fillId="2" borderId="0" xfId="20" applyFont="1" applyFill="1" applyBorder="1" applyAlignment="1">
      <alignment horizontal="left"/>
      <protection/>
    </xf>
    <xf numFmtId="3" fontId="9" fillId="2" borderId="0" xfId="20" applyNumberFormat="1" applyFont="1" applyFill="1" applyBorder="1" applyAlignment="1">
      <alignment horizontal="center"/>
      <protection/>
    </xf>
    <xf numFmtId="164" fontId="4" fillId="2" borderId="0" xfId="20" applyNumberFormat="1" applyFont="1" applyFill="1" applyBorder="1" applyAlignment="1">
      <alignment horizontal="center"/>
      <protection/>
    </xf>
    <xf numFmtId="3" fontId="4" fillId="2" borderId="0" xfId="20" applyNumberFormat="1" applyFont="1" applyFill="1" applyBorder="1" applyAlignment="1">
      <alignment horizontal="center"/>
      <protection/>
    </xf>
    <xf numFmtId="2" fontId="4" fillId="2" borderId="0" xfId="20" applyNumberFormat="1" applyFont="1" applyFill="1" applyBorder="1" applyAlignment="1">
      <alignment horizontal="center"/>
      <protection/>
    </xf>
    <xf numFmtId="0" fontId="13" fillId="3" borderId="0" xfId="20" applyFont="1" applyFill="1" applyBorder="1" applyAlignment="1">
      <alignment horizontal="left"/>
      <protection/>
    </xf>
    <xf numFmtId="0" fontId="13" fillId="3" borderId="0" xfId="20" applyFont="1" applyFill="1" applyBorder="1" applyAlignment="1">
      <alignment horizontal="center"/>
      <protection/>
    </xf>
    <xf numFmtId="0" fontId="0" fillId="0" borderId="0" xfId="0" applyBorder="1"/>
    <xf numFmtId="0" fontId="9" fillId="2" borderId="0" xfId="20" applyFont="1" applyFill="1" applyBorder="1" applyAlignment="1">
      <alignment horizontal="left"/>
      <protection/>
    </xf>
    <xf numFmtId="3" fontId="9" fillId="2" borderId="0" xfId="20" applyNumberFormat="1" applyFont="1" applyFill="1" applyBorder="1" applyAlignment="1">
      <alignment horizontal="center"/>
      <protection/>
    </xf>
    <xf numFmtId="3" fontId="11" fillId="2" borderId="0" xfId="20" applyNumberFormat="1" applyFont="1" applyFill="1" applyBorder="1" applyAlignment="1">
      <alignment horizontal="center"/>
      <protection/>
    </xf>
    <xf numFmtId="2" fontId="11" fillId="2" borderId="0" xfId="20" applyNumberFormat="1" applyFont="1" applyFill="1" applyBorder="1" applyAlignment="1">
      <alignment horizontal="center"/>
      <protection/>
    </xf>
    <xf numFmtId="0" fontId="9" fillId="3" borderId="0" xfId="20" applyFont="1" applyFill="1" applyBorder="1" applyAlignment="1">
      <alignment horizontal="left"/>
      <protection/>
    </xf>
    <xf numFmtId="165" fontId="0" fillId="3" borderId="0" xfId="21" applyNumberFormat="1" applyFont="1" applyFill="1" applyBorder="1" applyAlignment="1">
      <alignment horizontal="center"/>
    </xf>
    <xf numFmtId="165" fontId="11" fillId="3" borderId="0" xfId="21" applyNumberFormat="1" applyFont="1" applyFill="1" applyBorder="1" applyAlignment="1">
      <alignment horizontal="center"/>
    </xf>
    <xf numFmtId="0" fontId="0" fillId="3" borderId="0" xfId="20" applyFont="1" applyFill="1" applyBorder="1" applyAlignment="1">
      <alignment horizontal="left"/>
      <protection/>
    </xf>
    <xf numFmtId="3" fontId="9" fillId="3" borderId="0" xfId="20" applyNumberFormat="1" applyFont="1" applyFill="1" applyBorder="1" applyAlignment="1">
      <alignment horizontal="center"/>
      <protection/>
    </xf>
    <xf numFmtId="3" fontId="11" fillId="3" borderId="0" xfId="20" applyNumberFormat="1" applyFont="1" applyFill="1" applyBorder="1" applyAlignment="1">
      <alignment horizontal="center"/>
      <protection/>
    </xf>
    <xf numFmtId="0" fontId="0" fillId="0" borderId="0" xfId="0" applyFont="1" applyAlignment="1">
      <alignment horizontal="left" wrapText="1"/>
    </xf>
    <xf numFmtId="0" fontId="14" fillId="4" borderId="0" xfId="0" applyFont="1" applyFill="1" applyAlignment="1">
      <alignment horizontal="left"/>
    </xf>
  </cellXfs>
  <cellStyles count="9">
    <cellStyle name="Normal" xfId="0"/>
    <cellStyle name="Percent" xfId="15"/>
    <cellStyle name="Currency" xfId="16"/>
    <cellStyle name="Currency [0]" xfId="17"/>
    <cellStyle name="Comma" xfId="18"/>
    <cellStyle name="Comma [0]" xfId="19"/>
    <cellStyle name="Normal 2" xfId="20"/>
    <cellStyle name="Percent 2" xfId="21"/>
    <cellStyle name="Comma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_Thailand\Model\New%20RAP%20model_20121015\RAP_Thailand_21.09.20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CHILD "/>
      <sheetName val="MAT "/>
      <sheetName val="SICKNESS"/>
      <sheetName val="WORKING AGE"/>
      <sheetName val="PENS"/>
      <sheetName val="DIS"/>
      <sheetName val="HEALTH"/>
      <sheetName val="GGO(BS)"/>
    </sheetNames>
    <sheetDataSet>
      <sheetData sheetId="0" refreshError="1"/>
      <sheetData sheetId="1" refreshError="1"/>
      <sheetData sheetId="2" refreshError="1"/>
      <sheetData sheetId="3" refreshError="1">
        <row r="41">
          <cell r="G41">
            <v>2403.9988790087896</v>
          </cell>
          <cell r="H41">
            <v>2442.2869939879233</v>
          </cell>
          <cell r="I41">
            <v>2463.1348394779798</v>
          </cell>
          <cell r="J41">
            <v>2360.9108691626916</v>
          </cell>
          <cell r="K41">
            <v>2438.1191975815373</v>
          </cell>
          <cell r="L41">
            <v>2384.654506722391</v>
          </cell>
          <cell r="M41">
            <v>2344.3330973427865</v>
          </cell>
          <cell r="N41">
            <v>2291.5424057840287</v>
          </cell>
          <cell r="O41">
            <v>2314.079047992092</v>
          </cell>
          <cell r="P41">
            <v>2209.2289327326025</v>
          </cell>
          <cell r="Q41">
            <v>2248.2800517160267</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17"/>
  <sheetViews>
    <sheetView tabSelected="1" workbookViewId="0" topLeftCell="A1">
      <selection activeCell="A19" sqref="A19"/>
    </sheetView>
  </sheetViews>
  <sheetFormatPr defaultColWidth="9.140625" defaultRowHeight="15"/>
  <cols>
    <col min="1" max="7" width="14.57421875" style="4" customWidth="1"/>
    <col min="8" max="16384" width="9.140625" style="4" customWidth="1"/>
  </cols>
  <sheetData>
    <row r="1" spans="1:3" ht="18.75">
      <c r="A1" s="171" t="s">
        <v>58</v>
      </c>
      <c r="B1" s="171"/>
      <c r="C1" s="171"/>
    </row>
    <row r="3" ht="17.25">
      <c r="A3" s="33" t="s">
        <v>30</v>
      </c>
    </row>
    <row r="4" spans="1:7" ht="29.25" customHeight="1">
      <c r="A4" s="170" t="s">
        <v>31</v>
      </c>
      <c r="B4" s="170"/>
      <c r="C4" s="170"/>
      <c r="D4" s="170"/>
      <c r="E4" s="170"/>
      <c r="F4" s="170"/>
      <c r="G4" s="170"/>
    </row>
    <row r="5" ht="15.75" thickBot="1"/>
    <row r="6" spans="1:7" ht="15" customHeight="1" thickBot="1">
      <c r="A6" s="23" t="s">
        <v>0</v>
      </c>
      <c r="B6" s="23" t="s">
        <v>40</v>
      </c>
      <c r="C6" s="23" t="s">
        <v>1</v>
      </c>
      <c r="D6" s="23" t="s">
        <v>41</v>
      </c>
      <c r="E6" s="23" t="s">
        <v>42</v>
      </c>
      <c r="F6" s="23" t="s">
        <v>43</v>
      </c>
      <c r="G6" s="23" t="s">
        <v>44</v>
      </c>
    </row>
    <row r="7" spans="1:7" ht="16.5" thickBot="1" thickTop="1">
      <c r="A7" s="10">
        <v>0</v>
      </c>
      <c r="B7" s="11">
        <v>200</v>
      </c>
      <c r="C7" s="10">
        <v>0.02</v>
      </c>
      <c r="D7" s="10">
        <f>B7*C7</f>
        <v>4</v>
      </c>
      <c r="E7" s="12">
        <v>190</v>
      </c>
      <c r="F7" s="13"/>
      <c r="G7" s="12">
        <v>180</v>
      </c>
    </row>
    <row r="8" spans="1:7" ht="15.75" thickBot="1">
      <c r="A8" s="18" t="s">
        <v>8</v>
      </c>
      <c r="B8" s="19">
        <v>200</v>
      </c>
      <c r="C8" s="20">
        <v>0.005</v>
      </c>
      <c r="D8" s="20">
        <f aca="true" t="shared" si="0" ref="D8:D11">B8*C8</f>
        <v>1</v>
      </c>
      <c r="E8" s="21"/>
      <c r="F8" s="22"/>
      <c r="G8" s="21"/>
    </row>
    <row r="9" spans="1:7" ht="15.75" thickBot="1">
      <c r="A9" s="14" t="s">
        <v>6</v>
      </c>
      <c r="B9" s="6">
        <v>200</v>
      </c>
      <c r="C9" s="7">
        <v>0.005</v>
      </c>
      <c r="D9" s="7">
        <f t="shared" si="0"/>
        <v>1</v>
      </c>
      <c r="E9" s="8"/>
      <c r="F9" s="9"/>
      <c r="G9" s="8"/>
    </row>
    <row r="10" spans="1:7" ht="15.75" thickBot="1">
      <c r="A10" s="18" t="s">
        <v>7</v>
      </c>
      <c r="B10" s="19">
        <v>200</v>
      </c>
      <c r="C10" s="20">
        <v>0.005</v>
      </c>
      <c r="D10" s="20">
        <f t="shared" si="0"/>
        <v>1</v>
      </c>
      <c r="E10" s="21"/>
      <c r="F10" s="22"/>
      <c r="G10" s="21"/>
    </row>
    <row r="11" spans="1:7" ht="15.75" thickBot="1">
      <c r="A11" s="14" t="s">
        <v>9</v>
      </c>
      <c r="B11" s="6">
        <v>200</v>
      </c>
      <c r="C11" s="7">
        <v>0.005</v>
      </c>
      <c r="D11" s="7">
        <f t="shared" si="0"/>
        <v>1</v>
      </c>
      <c r="E11" s="8"/>
      <c r="F11" s="9"/>
      <c r="G11" s="8"/>
    </row>
    <row r="12" spans="1:7" s="24" customFormat="1" ht="15.75" thickBot="1">
      <c r="A12" s="17"/>
      <c r="B12" s="16"/>
      <c r="C12" s="17"/>
      <c r="D12" s="17"/>
      <c r="E12" s="25"/>
      <c r="F12" s="26"/>
      <c r="G12" s="25"/>
    </row>
    <row r="13" spans="1:7" ht="15.75" thickBot="1">
      <c r="A13" s="14" t="s">
        <v>12</v>
      </c>
      <c r="B13" s="6">
        <v>25</v>
      </c>
      <c r="C13" s="7">
        <v>0.5</v>
      </c>
      <c r="D13" s="7">
        <f aca="true" t="shared" si="1" ref="D13:D17">B13*C13</f>
        <v>12.5</v>
      </c>
      <c r="E13" s="15">
        <v>35</v>
      </c>
      <c r="F13" s="8"/>
      <c r="G13" s="15">
        <v>30</v>
      </c>
    </row>
    <row r="14" spans="1:7" ht="15.75" thickBot="1">
      <c r="A14" s="18" t="s">
        <v>10</v>
      </c>
      <c r="B14" s="19">
        <v>20</v>
      </c>
      <c r="C14" s="20">
        <v>0.6</v>
      </c>
      <c r="D14" s="20">
        <f t="shared" si="1"/>
        <v>12</v>
      </c>
      <c r="E14" s="21"/>
      <c r="F14" s="21"/>
      <c r="G14" s="21"/>
    </row>
    <row r="15" spans="1:7" ht="15.75" thickBot="1">
      <c r="A15" s="14" t="s">
        <v>11</v>
      </c>
      <c r="B15" s="6">
        <v>15</v>
      </c>
      <c r="C15" s="7">
        <v>0.7</v>
      </c>
      <c r="D15" s="7">
        <f t="shared" si="1"/>
        <v>10.5</v>
      </c>
      <c r="E15" s="8"/>
      <c r="F15" s="8"/>
      <c r="G15" s="8"/>
    </row>
    <row r="16" spans="1:7" ht="15.75" thickBot="1">
      <c r="A16" s="18" t="s">
        <v>13</v>
      </c>
      <c r="B16" s="19">
        <v>10</v>
      </c>
      <c r="C16" s="20">
        <v>0.8</v>
      </c>
      <c r="D16" s="20">
        <f t="shared" si="1"/>
        <v>8</v>
      </c>
      <c r="E16" s="21"/>
      <c r="F16" s="21"/>
      <c r="G16" s="21"/>
    </row>
    <row r="17" spans="1:7" ht="15.75" thickBot="1">
      <c r="A17" s="14">
        <v>100</v>
      </c>
      <c r="B17" s="6">
        <v>5</v>
      </c>
      <c r="C17" s="7">
        <v>1</v>
      </c>
      <c r="D17" s="7">
        <f t="shared" si="1"/>
        <v>5</v>
      </c>
      <c r="E17" s="8"/>
      <c r="F17" s="8"/>
      <c r="G17" s="8"/>
    </row>
  </sheetData>
  <mergeCells count="2">
    <mergeCell ref="A4:G4"/>
    <mergeCell ref="A1:C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31"/>
  <sheetViews>
    <sheetView workbookViewId="0" topLeftCell="A1">
      <selection activeCell="A15" sqref="A15"/>
    </sheetView>
  </sheetViews>
  <sheetFormatPr defaultColWidth="9.140625" defaultRowHeight="15"/>
  <cols>
    <col min="1" max="8" width="14.28125" style="4" customWidth="1"/>
    <col min="9" max="16384" width="9.140625" style="4" customWidth="1"/>
  </cols>
  <sheetData>
    <row r="1" ht="17.25">
      <c r="A1" s="33" t="s">
        <v>36</v>
      </c>
    </row>
    <row r="2" ht="15.75" thickBot="1"/>
    <row r="3" spans="1:7" ht="15" customHeight="1" thickBot="1">
      <c r="A3" s="34" t="s">
        <v>0</v>
      </c>
      <c r="B3" s="34" t="s">
        <v>40</v>
      </c>
      <c r="C3" s="34" t="s">
        <v>1</v>
      </c>
      <c r="D3" s="34" t="s">
        <v>41</v>
      </c>
      <c r="E3" s="34" t="s">
        <v>42</v>
      </c>
      <c r="F3" s="34" t="s">
        <v>43</v>
      </c>
      <c r="G3" s="34" t="s">
        <v>44</v>
      </c>
    </row>
    <row r="4" spans="1:7" ht="16.5" thickBot="1" thickTop="1">
      <c r="A4" s="10">
        <v>0</v>
      </c>
      <c r="B4" s="11">
        <v>200</v>
      </c>
      <c r="C4" s="10">
        <v>0.02</v>
      </c>
      <c r="D4" s="10">
        <f>B4*C4</f>
        <v>4</v>
      </c>
      <c r="E4" s="35">
        <v>190</v>
      </c>
      <c r="F4" s="36">
        <f>C4*E4</f>
        <v>3.8000000000000003</v>
      </c>
      <c r="G4" s="35">
        <v>180</v>
      </c>
    </row>
    <row r="5" spans="1:7" ht="15.75" thickBot="1">
      <c r="A5" s="18" t="s">
        <v>8</v>
      </c>
      <c r="B5" s="19">
        <v>200</v>
      </c>
      <c r="C5" s="20">
        <v>0.005</v>
      </c>
      <c r="D5" s="20">
        <f aca="true" t="shared" si="0" ref="D5:D8">B5*C5</f>
        <v>1</v>
      </c>
      <c r="E5" s="37">
        <f>B4-D4</f>
        <v>196</v>
      </c>
      <c r="F5" s="38">
        <f aca="true" t="shared" si="1" ref="F5:F8">C5*E5</f>
        <v>0.98</v>
      </c>
      <c r="G5" s="37">
        <f>E4-F4</f>
        <v>186.2</v>
      </c>
    </row>
    <row r="6" spans="1:7" ht="15.75" thickBot="1">
      <c r="A6" s="14" t="s">
        <v>6</v>
      </c>
      <c r="B6" s="6">
        <v>200</v>
      </c>
      <c r="C6" s="7">
        <v>0.005</v>
      </c>
      <c r="D6" s="7">
        <f t="shared" si="0"/>
        <v>1</v>
      </c>
      <c r="E6" s="39">
        <f>B5-D5</f>
        <v>199</v>
      </c>
      <c r="F6" s="40">
        <f t="shared" si="1"/>
        <v>0.995</v>
      </c>
      <c r="G6" s="39">
        <f aca="true" t="shared" si="2" ref="G6:G8">E5-F5</f>
        <v>195.02</v>
      </c>
    </row>
    <row r="7" spans="1:7" ht="15.75" thickBot="1">
      <c r="A7" s="18" t="s">
        <v>7</v>
      </c>
      <c r="B7" s="19">
        <v>200</v>
      </c>
      <c r="C7" s="20">
        <v>0.005</v>
      </c>
      <c r="D7" s="20">
        <f t="shared" si="0"/>
        <v>1</v>
      </c>
      <c r="E7" s="37">
        <f>B6-D6</f>
        <v>199</v>
      </c>
      <c r="F7" s="38">
        <f t="shared" si="1"/>
        <v>0.995</v>
      </c>
      <c r="G7" s="37">
        <f t="shared" si="2"/>
        <v>198.005</v>
      </c>
    </row>
    <row r="8" spans="1:7" ht="15.75" thickBot="1">
      <c r="A8" s="14" t="s">
        <v>9</v>
      </c>
      <c r="B8" s="6">
        <v>200</v>
      </c>
      <c r="C8" s="7">
        <v>0.005</v>
      </c>
      <c r="D8" s="7">
        <f t="shared" si="0"/>
        <v>1</v>
      </c>
      <c r="E8" s="39">
        <f>B7-D7</f>
        <v>199</v>
      </c>
      <c r="F8" s="40">
        <f t="shared" si="1"/>
        <v>0.995</v>
      </c>
      <c r="G8" s="39">
        <f t="shared" si="2"/>
        <v>198.005</v>
      </c>
    </row>
    <row r="9" spans="1:7" s="24" customFormat="1" ht="15.75" thickBot="1">
      <c r="A9" s="17"/>
      <c r="B9" s="16"/>
      <c r="C9" s="17"/>
      <c r="D9" s="17"/>
      <c r="E9" s="41"/>
      <c r="F9" s="42"/>
      <c r="G9" s="41"/>
    </row>
    <row r="10" spans="1:7" ht="15.75" thickBot="1">
      <c r="A10" s="43" t="s">
        <v>12</v>
      </c>
      <c r="B10" s="19">
        <v>25</v>
      </c>
      <c r="C10" s="20">
        <v>0.5</v>
      </c>
      <c r="D10" s="20">
        <f aca="true" t="shared" si="3" ref="D10:D14">B10*C10</f>
        <v>12.5</v>
      </c>
      <c r="E10" s="44">
        <v>35</v>
      </c>
      <c r="F10" s="37">
        <f>C10*E10</f>
        <v>17.5</v>
      </c>
      <c r="G10" s="44">
        <v>30</v>
      </c>
    </row>
    <row r="11" spans="1:7" ht="15.75" thickBot="1">
      <c r="A11" s="5" t="s">
        <v>10</v>
      </c>
      <c r="B11" s="6">
        <v>20</v>
      </c>
      <c r="C11" s="7">
        <v>0.6</v>
      </c>
      <c r="D11" s="7">
        <f t="shared" si="3"/>
        <v>12</v>
      </c>
      <c r="E11" s="39">
        <f>B10-D10</f>
        <v>12.5</v>
      </c>
      <c r="F11" s="39">
        <f aca="true" t="shared" si="4" ref="F11:F14">C11*E11</f>
        <v>7.5</v>
      </c>
      <c r="G11" s="39">
        <f aca="true" t="shared" si="5" ref="G11:G13">E10-F10</f>
        <v>17.5</v>
      </c>
    </row>
    <row r="12" spans="1:7" ht="15.75" thickBot="1">
      <c r="A12" s="43" t="s">
        <v>11</v>
      </c>
      <c r="B12" s="19">
        <v>15</v>
      </c>
      <c r="C12" s="20">
        <v>0.7</v>
      </c>
      <c r="D12" s="20">
        <f t="shared" si="3"/>
        <v>10.5</v>
      </c>
      <c r="E12" s="37">
        <f>B11-D11</f>
        <v>8</v>
      </c>
      <c r="F12" s="37">
        <f t="shared" si="4"/>
        <v>5.6</v>
      </c>
      <c r="G12" s="37">
        <f t="shared" si="5"/>
        <v>5</v>
      </c>
    </row>
    <row r="13" spans="1:7" ht="15.75" thickBot="1">
      <c r="A13" s="5" t="s">
        <v>13</v>
      </c>
      <c r="B13" s="6">
        <v>10</v>
      </c>
      <c r="C13" s="7">
        <v>0.8</v>
      </c>
      <c r="D13" s="7">
        <f t="shared" si="3"/>
        <v>8</v>
      </c>
      <c r="E13" s="39">
        <f>B12-D12</f>
        <v>4.5</v>
      </c>
      <c r="F13" s="39">
        <f t="shared" si="4"/>
        <v>3.6</v>
      </c>
      <c r="G13" s="39">
        <f t="shared" si="5"/>
        <v>2.4000000000000004</v>
      </c>
    </row>
    <row r="14" spans="1:7" ht="15.75" thickBot="1">
      <c r="A14" s="43">
        <v>100</v>
      </c>
      <c r="B14" s="19">
        <v>5</v>
      </c>
      <c r="C14" s="20">
        <v>1</v>
      </c>
      <c r="D14" s="20">
        <f t="shared" si="3"/>
        <v>5</v>
      </c>
      <c r="E14" s="37">
        <f>B13-D13</f>
        <v>2</v>
      </c>
      <c r="F14" s="37">
        <f t="shared" si="4"/>
        <v>2</v>
      </c>
      <c r="G14" s="37">
        <f>E13-F13</f>
        <v>0.8999999999999999</v>
      </c>
    </row>
    <row r="15" ht="15.75" thickBot="1"/>
    <row r="16" spans="1:8" ht="31.5" customHeight="1" thickBot="1">
      <c r="A16" s="34" t="s">
        <v>0</v>
      </c>
      <c r="B16" s="34" t="s">
        <v>45</v>
      </c>
      <c r="C16" s="34" t="s">
        <v>47</v>
      </c>
      <c r="D16" s="34" t="s">
        <v>46</v>
      </c>
      <c r="E16" s="34" t="s">
        <v>42</v>
      </c>
      <c r="F16" s="34" t="s">
        <v>48</v>
      </c>
      <c r="G16" s="34" t="s">
        <v>41</v>
      </c>
      <c r="H16" s="34" t="s">
        <v>44</v>
      </c>
    </row>
    <row r="17" spans="1:8" ht="16.5" thickBot="1" thickTop="1">
      <c r="A17" s="45">
        <v>0</v>
      </c>
      <c r="B17" s="46">
        <v>200</v>
      </c>
      <c r="C17" s="45">
        <v>0.02</v>
      </c>
      <c r="D17" s="45">
        <f>B17*C17</f>
        <v>4</v>
      </c>
      <c r="E17" s="47">
        <v>190</v>
      </c>
      <c r="F17" s="48">
        <v>0.02</v>
      </c>
      <c r="G17" s="49">
        <f>F17*E17</f>
        <v>3.8000000000000003</v>
      </c>
      <c r="H17" s="50">
        <v>180</v>
      </c>
    </row>
    <row r="18" spans="1:8" ht="15.75" thickBot="1">
      <c r="A18" s="51" t="s">
        <v>8</v>
      </c>
      <c r="B18" s="52">
        <v>200</v>
      </c>
      <c r="C18" s="53">
        <v>0.005</v>
      </c>
      <c r="D18" s="53">
        <f aca="true" t="shared" si="6" ref="D18:D27">B18*C18</f>
        <v>1</v>
      </c>
      <c r="E18" s="54">
        <f>B17-C17*B17</f>
        <v>196</v>
      </c>
      <c r="F18" s="55">
        <v>0.005</v>
      </c>
      <c r="G18" s="56">
        <f>E18*F18</f>
        <v>0.98</v>
      </c>
      <c r="H18" s="57">
        <f>E17-G17</f>
        <v>186.2</v>
      </c>
    </row>
    <row r="19" spans="1:8" ht="15.75" thickBot="1">
      <c r="A19" s="58" t="s">
        <v>6</v>
      </c>
      <c r="B19" s="59">
        <v>200</v>
      </c>
      <c r="C19" s="60">
        <v>0.005</v>
      </c>
      <c r="D19" s="60">
        <f t="shared" si="6"/>
        <v>1</v>
      </c>
      <c r="E19" s="61">
        <f>B18-B18*C18</f>
        <v>199</v>
      </c>
      <c r="F19" s="53">
        <v>0.005</v>
      </c>
      <c r="G19" s="62">
        <f>E19*F19</f>
        <v>0.995</v>
      </c>
      <c r="H19" s="54">
        <f>E18-G18</f>
        <v>195.02</v>
      </c>
    </row>
    <row r="20" spans="1:8" ht="15.75" thickBot="1">
      <c r="A20" s="63" t="s">
        <v>7</v>
      </c>
      <c r="B20" s="64">
        <v>200</v>
      </c>
      <c r="C20" s="65">
        <v>0.005</v>
      </c>
      <c r="D20" s="65">
        <f t="shared" si="6"/>
        <v>1</v>
      </c>
      <c r="E20" s="44">
        <f>B19*(1-C19)</f>
        <v>199</v>
      </c>
      <c r="F20" s="60">
        <v>0.005</v>
      </c>
      <c r="G20" s="66">
        <f>E20*F20</f>
        <v>0.995</v>
      </c>
      <c r="H20" s="61">
        <f>E19-G19</f>
        <v>198.005</v>
      </c>
    </row>
    <row r="21" spans="1:8" ht="15.75" thickBot="1">
      <c r="A21" s="67" t="s">
        <v>9</v>
      </c>
      <c r="B21" s="68">
        <v>200</v>
      </c>
      <c r="C21" s="69">
        <v>0.005</v>
      </c>
      <c r="D21" s="69">
        <f t="shared" si="6"/>
        <v>1</v>
      </c>
      <c r="E21" s="70">
        <f>B20*(1-C20)</f>
        <v>199</v>
      </c>
      <c r="F21" s="65">
        <v>0.005</v>
      </c>
      <c r="G21" s="71">
        <f>E21*F21</f>
        <v>0.995</v>
      </c>
      <c r="H21" s="44">
        <f>E20-G20</f>
        <v>198.005</v>
      </c>
    </row>
    <row r="22" spans="1:8" ht="15.75" thickBot="1">
      <c r="A22" s="72"/>
      <c r="B22" s="73"/>
      <c r="C22" s="72"/>
      <c r="D22" s="72"/>
      <c r="E22" s="74"/>
      <c r="F22" s="74"/>
      <c r="G22" s="75"/>
      <c r="H22" s="74"/>
    </row>
    <row r="23" spans="1:8" ht="15.75" thickBot="1">
      <c r="A23" s="76" t="s">
        <v>12</v>
      </c>
      <c r="B23" s="77">
        <v>25</v>
      </c>
      <c r="C23" s="78">
        <v>0.5</v>
      </c>
      <c r="D23" s="78">
        <f aca="true" t="shared" si="7" ref="D23:D25">B23*C23</f>
        <v>12.5</v>
      </c>
      <c r="E23" s="79">
        <v>35</v>
      </c>
      <c r="F23" s="80">
        <f>C23</f>
        <v>0.5</v>
      </c>
      <c r="G23" s="79">
        <f>E23*F23</f>
        <v>17.5</v>
      </c>
      <c r="H23" s="79">
        <v>30</v>
      </c>
    </row>
    <row r="24" spans="1:8" ht="15.75" thickBot="1">
      <c r="A24" s="81" t="s">
        <v>10</v>
      </c>
      <c r="B24" s="82">
        <v>20</v>
      </c>
      <c r="C24" s="83">
        <v>0.6</v>
      </c>
      <c r="D24" s="83">
        <f t="shared" si="7"/>
        <v>12</v>
      </c>
      <c r="E24" s="84">
        <f>B23-D23</f>
        <v>12.5</v>
      </c>
      <c r="F24" s="85">
        <f>C24</f>
        <v>0.6</v>
      </c>
      <c r="G24" s="84">
        <f>E24*F24</f>
        <v>7.5</v>
      </c>
      <c r="H24" s="86">
        <f>E23-G23</f>
        <v>17.5</v>
      </c>
    </row>
    <row r="25" spans="1:8" ht="15.75" thickBot="1">
      <c r="A25" s="87" t="s">
        <v>11</v>
      </c>
      <c r="B25" s="88">
        <v>15</v>
      </c>
      <c r="C25" s="89">
        <v>0.7</v>
      </c>
      <c r="D25" s="89">
        <f t="shared" si="7"/>
        <v>10.5</v>
      </c>
      <c r="E25" s="57">
        <f>B24-D24</f>
        <v>8</v>
      </c>
      <c r="F25" s="90">
        <f>C25</f>
        <v>0.7</v>
      </c>
      <c r="G25" s="57">
        <f>E25*F25</f>
        <v>5.6</v>
      </c>
      <c r="H25" s="84">
        <f>E24-G24</f>
        <v>5</v>
      </c>
    </row>
    <row r="26" spans="1:8" ht="15.75" thickBot="1">
      <c r="A26" s="91" t="s">
        <v>13</v>
      </c>
      <c r="B26" s="92">
        <v>10</v>
      </c>
      <c r="C26" s="93">
        <v>0.8</v>
      </c>
      <c r="D26" s="93">
        <f t="shared" si="6"/>
        <v>8</v>
      </c>
      <c r="E26" s="94">
        <f>B25-D25</f>
        <v>4.5</v>
      </c>
      <c r="F26" s="95">
        <f>C26</f>
        <v>0.8</v>
      </c>
      <c r="G26" s="94">
        <f>E26*F26</f>
        <v>3.6</v>
      </c>
      <c r="H26" s="57">
        <f>E25-G25</f>
        <v>2.4000000000000004</v>
      </c>
    </row>
    <row r="27" spans="1:8" ht="15.75" thickBot="1">
      <c r="A27" s="67">
        <v>100</v>
      </c>
      <c r="B27" s="68">
        <v>5</v>
      </c>
      <c r="C27" s="69">
        <v>1</v>
      </c>
      <c r="D27" s="69">
        <f t="shared" si="6"/>
        <v>5</v>
      </c>
      <c r="E27" s="96">
        <f>B26-D26</f>
        <v>2</v>
      </c>
      <c r="F27" s="96">
        <f>C27</f>
        <v>1</v>
      </c>
      <c r="G27" s="96">
        <f>E27*F27</f>
        <v>2</v>
      </c>
      <c r="H27" s="94">
        <f>E26-G26</f>
        <v>0.8999999999999999</v>
      </c>
    </row>
    <row r="28" spans="1:8" ht="15">
      <c r="A28" s="97"/>
      <c r="B28" s="97"/>
      <c r="C28" s="97"/>
      <c r="D28" s="97"/>
      <c r="E28" s="97"/>
      <c r="F28" s="97"/>
      <c r="G28" s="97"/>
      <c r="H28" s="98">
        <f>E27-G27</f>
        <v>0</v>
      </c>
    </row>
    <row r="29" spans="1:8" ht="15">
      <c r="A29" s="97"/>
      <c r="B29" s="97"/>
      <c r="C29" s="97"/>
      <c r="D29" s="97"/>
      <c r="E29" s="97"/>
      <c r="F29" s="97"/>
      <c r="G29" s="97"/>
      <c r="H29" s="97"/>
    </row>
    <row r="30" spans="1:8" ht="15">
      <c r="A30" s="97"/>
      <c r="B30" s="97"/>
      <c r="C30" s="97"/>
      <c r="D30" s="97"/>
      <c r="E30" s="97"/>
      <c r="F30" s="97"/>
      <c r="G30" s="97"/>
      <c r="H30" s="97"/>
    </row>
    <row r="31" spans="1:8" ht="15">
      <c r="A31" s="97"/>
      <c r="B31" s="97"/>
      <c r="C31" s="97"/>
      <c r="D31" s="97"/>
      <c r="E31" s="97"/>
      <c r="F31" s="97"/>
      <c r="G31" s="97"/>
      <c r="H31" s="97"/>
    </row>
  </sheetData>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12"/>
  <sheetViews>
    <sheetView workbookViewId="0" topLeftCell="A1">
      <selection activeCell="A13" sqref="A13"/>
    </sheetView>
  </sheetViews>
  <sheetFormatPr defaultColWidth="9.140625" defaultRowHeight="15"/>
  <cols>
    <col min="1" max="1" width="30.8515625" style="29" customWidth="1"/>
    <col min="2" max="4" width="10.7109375" style="4" customWidth="1"/>
    <col min="5" max="16384" width="9.140625" style="4" customWidth="1"/>
  </cols>
  <sheetData>
    <row r="1" ht="17.25">
      <c r="A1" s="33" t="s">
        <v>32</v>
      </c>
    </row>
    <row r="2" spans="1:4" ht="75" customHeight="1">
      <c r="A2" s="170" t="s">
        <v>50</v>
      </c>
      <c r="B2" s="170"/>
      <c r="C2" s="170"/>
      <c r="D2" s="170"/>
    </row>
    <row r="3" spans="1:4" ht="15">
      <c r="A3" s="27"/>
      <c r="B3" s="28"/>
      <c r="C3" s="28"/>
      <c r="D3" s="28"/>
    </row>
    <row r="4" spans="1:4" ht="15">
      <c r="A4" s="99" t="s">
        <v>5</v>
      </c>
      <c r="B4" s="100">
        <v>2010</v>
      </c>
      <c r="C4" s="100">
        <v>2011</v>
      </c>
      <c r="D4" s="100">
        <v>2012</v>
      </c>
    </row>
    <row r="5" spans="1:4" ht="15">
      <c r="A5" s="105" t="s">
        <v>14</v>
      </c>
      <c r="B5" s="106">
        <v>200</v>
      </c>
      <c r="C5" s="106">
        <v>240</v>
      </c>
      <c r="D5" s="106">
        <v>300</v>
      </c>
    </row>
    <row r="6" spans="1:4" ht="15">
      <c r="A6" s="101" t="s">
        <v>2</v>
      </c>
      <c r="B6" s="102">
        <v>700</v>
      </c>
      <c r="C6" s="102">
        <v>840</v>
      </c>
      <c r="D6" s="102">
        <v>1050</v>
      </c>
    </row>
    <row r="7" spans="1:4" ht="15">
      <c r="A7" s="105" t="s">
        <v>3</v>
      </c>
      <c r="B7" s="106">
        <v>100</v>
      </c>
      <c r="C7" s="106">
        <v>120</v>
      </c>
      <c r="D7" s="106">
        <v>150</v>
      </c>
    </row>
    <row r="8" spans="1:4" ht="15">
      <c r="A8" s="103" t="s">
        <v>4</v>
      </c>
      <c r="B8" s="102">
        <f>SUM(B5:B7)</f>
        <v>1000</v>
      </c>
      <c r="C8" s="102">
        <f aca="true" t="shared" si="0" ref="C8:D8">SUM(C5:C7)</f>
        <v>1200</v>
      </c>
      <c r="D8" s="102">
        <f t="shared" si="0"/>
        <v>1500</v>
      </c>
    </row>
    <row r="9" spans="1:4" ht="15">
      <c r="A9" s="107" t="s">
        <v>15</v>
      </c>
      <c r="B9" s="108">
        <v>0.8</v>
      </c>
      <c r="C9" s="108">
        <v>0.75</v>
      </c>
      <c r="D9" s="108">
        <v>0.7</v>
      </c>
    </row>
    <row r="10" spans="1:4" ht="15">
      <c r="A10" s="103" t="s">
        <v>16</v>
      </c>
      <c r="B10" s="104"/>
      <c r="C10" s="104"/>
      <c r="D10" s="104"/>
    </row>
    <row r="11" spans="1:4" ht="15">
      <c r="A11" s="107" t="s">
        <v>17</v>
      </c>
      <c r="B11" s="109">
        <v>0.05</v>
      </c>
      <c r="C11" s="109">
        <v>0.05</v>
      </c>
      <c r="D11" s="109">
        <v>0.05</v>
      </c>
    </row>
    <row r="12" spans="1:4" ht="15">
      <c r="A12" s="103" t="s">
        <v>49</v>
      </c>
      <c r="B12" s="104"/>
      <c r="C12" s="104"/>
      <c r="D12" s="104"/>
    </row>
  </sheetData>
  <mergeCells count="1">
    <mergeCell ref="A2:D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D11"/>
  <sheetViews>
    <sheetView workbookViewId="0" topLeftCell="A1">
      <selection activeCell="A12" sqref="A12"/>
    </sheetView>
  </sheetViews>
  <sheetFormatPr defaultColWidth="9.140625" defaultRowHeight="15"/>
  <cols>
    <col min="1" max="1" width="30.8515625" style="2" customWidth="1"/>
    <col min="2" max="4" width="10.7109375" style="1" customWidth="1"/>
    <col min="5" max="16384" width="9.140625" style="1" customWidth="1"/>
  </cols>
  <sheetData>
    <row r="1" spans="1:4" ht="17.25">
      <c r="A1" s="33" t="s">
        <v>37</v>
      </c>
      <c r="B1" s="30"/>
      <c r="C1" s="30"/>
      <c r="D1" s="30"/>
    </row>
    <row r="2" spans="1:4" ht="15">
      <c r="A2" s="31"/>
      <c r="B2" s="32"/>
      <c r="C2" s="32"/>
      <c r="D2" s="32"/>
    </row>
    <row r="3" spans="1:4" ht="15">
      <c r="A3" s="110" t="s">
        <v>5</v>
      </c>
      <c r="B3" s="111">
        <v>2010</v>
      </c>
      <c r="C3" s="111">
        <v>2011</v>
      </c>
      <c r="D3" s="111">
        <v>2012</v>
      </c>
    </row>
    <row r="4" spans="1:4" ht="15">
      <c r="A4" s="116" t="s">
        <v>14</v>
      </c>
      <c r="B4" s="117">
        <v>200</v>
      </c>
      <c r="C4" s="117">
        <v>240</v>
      </c>
      <c r="D4" s="117">
        <v>300</v>
      </c>
    </row>
    <row r="5" spans="1:4" ht="15">
      <c r="A5" s="112" t="s">
        <v>2</v>
      </c>
      <c r="B5" s="113">
        <v>700</v>
      </c>
      <c r="C5" s="113">
        <v>840</v>
      </c>
      <c r="D5" s="113">
        <v>1050</v>
      </c>
    </row>
    <row r="6" spans="1:4" ht="15">
      <c r="A6" s="116" t="s">
        <v>3</v>
      </c>
      <c r="B6" s="117">
        <v>100</v>
      </c>
      <c r="C6" s="117">
        <v>120</v>
      </c>
      <c r="D6" s="117">
        <v>150</v>
      </c>
    </row>
    <row r="7" spans="1:4" ht="15">
      <c r="A7" s="114" t="s">
        <v>4</v>
      </c>
      <c r="B7" s="113">
        <f>SUM(B4:B6)</f>
        <v>1000</v>
      </c>
      <c r="C7" s="113">
        <f aca="true" t="shared" si="0" ref="C7:D7">SUM(C4:C6)</f>
        <v>1200</v>
      </c>
      <c r="D7" s="113">
        <f t="shared" si="0"/>
        <v>1500</v>
      </c>
    </row>
    <row r="8" spans="1:4" ht="15">
      <c r="A8" s="118" t="s">
        <v>15</v>
      </c>
      <c r="B8" s="119">
        <v>0.8</v>
      </c>
      <c r="C8" s="119">
        <v>0.75</v>
      </c>
      <c r="D8" s="119">
        <v>0.7</v>
      </c>
    </row>
    <row r="9" spans="1:4" ht="15">
      <c r="A9" s="114" t="s">
        <v>16</v>
      </c>
      <c r="B9" s="121">
        <f>(B5+B6)*B8</f>
        <v>640</v>
      </c>
      <c r="C9" s="121">
        <f aca="true" t="shared" si="1" ref="C9:D9">(C5+C6)*C8</f>
        <v>720</v>
      </c>
      <c r="D9" s="121">
        <f t="shared" si="1"/>
        <v>840</v>
      </c>
    </row>
    <row r="10" spans="1:4" ht="15">
      <c r="A10" s="118" t="s">
        <v>17</v>
      </c>
      <c r="B10" s="120">
        <v>0.05</v>
      </c>
      <c r="C10" s="120">
        <v>0.05</v>
      </c>
      <c r="D10" s="120">
        <v>0.05</v>
      </c>
    </row>
    <row r="11" spans="1:4" ht="15">
      <c r="A11" s="115" t="s">
        <v>49</v>
      </c>
      <c r="B11" s="121">
        <f>B9*(1-B10)</f>
        <v>608</v>
      </c>
      <c r="C11" s="121">
        <f aca="true" t="shared" si="2" ref="C11:D11">C9*(1-C10)</f>
        <v>684</v>
      </c>
      <c r="D11" s="121">
        <f t="shared" si="2"/>
        <v>798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51"/>
  <sheetViews>
    <sheetView workbookViewId="0" topLeftCell="A1">
      <selection activeCell="A12" sqref="A12"/>
    </sheetView>
  </sheetViews>
  <sheetFormatPr defaultColWidth="9.00390625" defaultRowHeight="15"/>
  <cols>
    <col min="1" max="1" width="11.57421875" style="4" customWidth="1"/>
    <col min="2" max="2" width="10.00390625" style="4" customWidth="1"/>
    <col min="3" max="12" width="10.00390625" style="24" customWidth="1"/>
    <col min="13" max="16384" width="9.00390625" style="4" customWidth="1"/>
  </cols>
  <sheetData>
    <row r="1" ht="17.25">
      <c r="A1" s="33" t="s">
        <v>33</v>
      </c>
    </row>
    <row r="2" spans="1:12" ht="77.25" customHeight="1">
      <c r="A2" s="170" t="s">
        <v>51</v>
      </c>
      <c r="B2" s="170"/>
      <c r="C2" s="170"/>
      <c r="D2" s="170"/>
      <c r="E2" s="170"/>
      <c r="F2" s="170"/>
      <c r="G2" s="170"/>
      <c r="H2" s="170"/>
      <c r="I2" s="170"/>
      <c r="J2" s="170"/>
      <c r="K2" s="170"/>
      <c r="L2" s="170"/>
    </row>
    <row r="4" spans="1:12" ht="15">
      <c r="A4" s="128" t="s">
        <v>52</v>
      </c>
      <c r="B4" s="129"/>
      <c r="C4" s="129"/>
      <c r="D4" s="129"/>
      <c r="E4" s="129"/>
      <c r="F4" s="129"/>
      <c r="G4" s="129"/>
      <c r="H4" s="129"/>
      <c r="I4" s="129"/>
      <c r="J4" s="129"/>
      <c r="K4" s="129"/>
      <c r="L4" s="129"/>
    </row>
    <row r="5" spans="1:12" ht="15">
      <c r="A5" s="122" t="s">
        <v>0</v>
      </c>
      <c r="B5" s="123">
        <v>2010</v>
      </c>
      <c r="C5" s="122">
        <v>2011</v>
      </c>
      <c r="D5" s="122">
        <v>2012</v>
      </c>
      <c r="E5" s="122">
        <v>2013</v>
      </c>
      <c r="F5" s="122">
        <v>2014</v>
      </c>
      <c r="G5" s="122">
        <v>2015</v>
      </c>
      <c r="H5" s="122">
        <v>2016</v>
      </c>
      <c r="I5" s="122">
        <v>2017</v>
      </c>
      <c r="J5" s="122">
        <v>2018</v>
      </c>
      <c r="K5" s="122">
        <v>2019</v>
      </c>
      <c r="L5" s="122">
        <v>2020</v>
      </c>
    </row>
    <row r="6" spans="1:12" ht="15">
      <c r="A6" s="127" t="s">
        <v>18</v>
      </c>
      <c r="B6" s="132">
        <v>0.5814943484855899</v>
      </c>
      <c r="C6" s="133">
        <v>0.5814943484855899</v>
      </c>
      <c r="D6" s="133">
        <v>0.5814943484855899</v>
      </c>
      <c r="E6" s="133">
        <v>0.5814943484855899</v>
      </c>
      <c r="F6" s="133">
        <v>0.5814943484855899</v>
      </c>
      <c r="G6" s="133">
        <v>0.5814943484855899</v>
      </c>
      <c r="H6" s="133">
        <v>0.5814943484855899</v>
      </c>
      <c r="I6" s="133">
        <v>0.5814943484855899</v>
      </c>
      <c r="J6" s="133">
        <v>0.5814943484855899</v>
      </c>
      <c r="K6" s="133">
        <v>0.5814943484855899</v>
      </c>
      <c r="L6" s="133">
        <v>0.5814943484855899</v>
      </c>
    </row>
    <row r="7" spans="1:12" ht="15">
      <c r="A7" s="124" t="s">
        <v>19</v>
      </c>
      <c r="B7" s="130">
        <v>0.4667821935346558</v>
      </c>
      <c r="C7" s="131">
        <v>0.4667821935346558</v>
      </c>
      <c r="D7" s="131">
        <v>0.4667821935346558</v>
      </c>
      <c r="E7" s="131">
        <v>0.4667821935346558</v>
      </c>
      <c r="F7" s="131">
        <v>0.4667821935346558</v>
      </c>
      <c r="G7" s="131">
        <v>0.4667821935346558</v>
      </c>
      <c r="H7" s="131">
        <v>0.4667821935346558</v>
      </c>
      <c r="I7" s="131">
        <v>0.4667821935346558</v>
      </c>
      <c r="J7" s="131">
        <v>0.4667821935346558</v>
      </c>
      <c r="K7" s="131">
        <v>0.4667821935346558</v>
      </c>
      <c r="L7" s="131">
        <v>0.4667821935346558</v>
      </c>
    </row>
    <row r="8" spans="1:12" ht="15">
      <c r="A8" s="127" t="s">
        <v>20</v>
      </c>
      <c r="B8" s="132">
        <v>0.4337544331288647</v>
      </c>
      <c r="C8" s="133">
        <v>0.4337544331288647</v>
      </c>
      <c r="D8" s="133">
        <v>0.4337544331288647</v>
      </c>
      <c r="E8" s="133">
        <v>0.4337544331288647</v>
      </c>
      <c r="F8" s="133">
        <v>0.4337544331288647</v>
      </c>
      <c r="G8" s="133">
        <v>0.4337544331288647</v>
      </c>
      <c r="H8" s="133">
        <v>0.4337544331288647</v>
      </c>
      <c r="I8" s="133">
        <v>0.4337544331288647</v>
      </c>
      <c r="J8" s="133">
        <v>0.4337544331288647</v>
      </c>
      <c r="K8" s="133">
        <v>0.4337544331288647</v>
      </c>
      <c r="L8" s="133">
        <v>0.4337544331288647</v>
      </c>
    </row>
    <row r="9" spans="1:12" ht="15">
      <c r="A9" s="124" t="s">
        <v>21</v>
      </c>
      <c r="B9" s="130">
        <v>0.4876196968807704</v>
      </c>
      <c r="C9" s="131">
        <v>0.4876196968807704</v>
      </c>
      <c r="D9" s="131">
        <v>0.4876196968807704</v>
      </c>
      <c r="E9" s="131">
        <v>0.4876196968807704</v>
      </c>
      <c r="F9" s="131">
        <v>0.4876196968807704</v>
      </c>
      <c r="G9" s="131">
        <v>0.4876196968807704</v>
      </c>
      <c r="H9" s="131">
        <v>0.4876196968807704</v>
      </c>
      <c r="I9" s="131">
        <v>0.4876196968807704</v>
      </c>
      <c r="J9" s="131">
        <v>0.4876196968807704</v>
      </c>
      <c r="K9" s="131">
        <v>0.4876196968807704</v>
      </c>
      <c r="L9" s="131">
        <v>0.4876196968807704</v>
      </c>
    </row>
    <row r="10" spans="1:12" ht="15">
      <c r="A10" s="127" t="s">
        <v>22</v>
      </c>
      <c r="B10" s="132">
        <v>0.5778602837501876</v>
      </c>
      <c r="C10" s="133">
        <v>0.5778602837501876</v>
      </c>
      <c r="D10" s="133">
        <v>0.5778602837501876</v>
      </c>
      <c r="E10" s="133">
        <v>0.5778602837501876</v>
      </c>
      <c r="F10" s="133">
        <v>0.5778602837501876</v>
      </c>
      <c r="G10" s="133">
        <v>0.5778602837501876</v>
      </c>
      <c r="H10" s="133">
        <v>0.5778602837501876</v>
      </c>
      <c r="I10" s="133">
        <v>0.5778602837501876</v>
      </c>
      <c r="J10" s="133">
        <v>0.5778602837501876</v>
      </c>
      <c r="K10" s="133">
        <v>0.5778602837501876</v>
      </c>
      <c r="L10" s="133">
        <v>0.5778602837501876</v>
      </c>
    </row>
    <row r="11" spans="1:12" ht="15">
      <c r="A11" s="124" t="s">
        <v>23</v>
      </c>
      <c r="B11" s="130">
        <v>0.6863908672369611</v>
      </c>
      <c r="C11" s="131">
        <v>0.6863908672369611</v>
      </c>
      <c r="D11" s="131">
        <v>0.6863908672369611</v>
      </c>
      <c r="E11" s="131">
        <v>0.6863908672369611</v>
      </c>
      <c r="F11" s="131">
        <v>0.6863908672369611</v>
      </c>
      <c r="G11" s="131">
        <v>0.6863908672369611</v>
      </c>
      <c r="H11" s="131">
        <v>0.6863908672369611</v>
      </c>
      <c r="I11" s="131">
        <v>0.6863908672369611</v>
      </c>
      <c r="J11" s="131">
        <v>0.6863908672369611</v>
      </c>
      <c r="K11" s="131">
        <v>0.6863908672369611</v>
      </c>
      <c r="L11" s="131">
        <v>0.6863908672369611</v>
      </c>
    </row>
    <row r="12" ht="15">
      <c r="B12" s="24"/>
    </row>
    <row r="13" spans="1:12" ht="15">
      <c r="A13" s="128" t="s">
        <v>53</v>
      </c>
      <c r="B13" s="129"/>
      <c r="C13" s="129"/>
      <c r="D13" s="129"/>
      <c r="E13" s="129"/>
      <c r="F13" s="129"/>
      <c r="G13" s="129"/>
      <c r="H13" s="129"/>
      <c r="I13" s="129"/>
      <c r="J13" s="129"/>
      <c r="K13" s="129"/>
      <c r="L13" s="129"/>
    </row>
    <row r="14" spans="1:12" ht="15">
      <c r="A14" s="122" t="s">
        <v>0</v>
      </c>
      <c r="B14" s="123">
        <v>2010</v>
      </c>
      <c r="C14" s="122">
        <v>2011</v>
      </c>
      <c r="D14" s="122">
        <v>2012</v>
      </c>
      <c r="E14" s="122">
        <v>2013</v>
      </c>
      <c r="F14" s="122">
        <v>2014</v>
      </c>
      <c r="G14" s="122">
        <v>2015</v>
      </c>
      <c r="H14" s="122">
        <v>2016</v>
      </c>
      <c r="I14" s="122">
        <v>2017</v>
      </c>
      <c r="J14" s="122">
        <v>2018</v>
      </c>
      <c r="K14" s="122">
        <v>2019</v>
      </c>
      <c r="L14" s="122">
        <v>2020</v>
      </c>
    </row>
    <row r="15" spans="1:12" ht="15">
      <c r="A15" s="127" t="s">
        <v>18</v>
      </c>
      <c r="B15" s="136">
        <v>0.0098</v>
      </c>
      <c r="C15" s="137">
        <v>0.01002</v>
      </c>
      <c r="D15" s="137">
        <v>0.010239999999999999</v>
      </c>
      <c r="E15" s="137">
        <v>0.010459999999999999</v>
      </c>
      <c r="F15" s="137">
        <v>0.010679999999999999</v>
      </c>
      <c r="G15" s="137">
        <v>0.0109</v>
      </c>
      <c r="H15" s="137">
        <v>0.01114</v>
      </c>
      <c r="I15" s="137">
        <v>0.011380000000000001</v>
      </c>
      <c r="J15" s="137">
        <v>0.011620000000000002</v>
      </c>
      <c r="K15" s="137">
        <v>0.011860000000000002</v>
      </c>
      <c r="L15" s="137">
        <v>0.0121</v>
      </c>
    </row>
    <row r="16" spans="1:12" ht="15">
      <c r="A16" s="124" t="s">
        <v>19</v>
      </c>
      <c r="B16" s="134">
        <v>0.0691</v>
      </c>
      <c r="C16" s="135">
        <v>0.07007999999999999</v>
      </c>
      <c r="D16" s="135">
        <v>0.07105999999999998</v>
      </c>
      <c r="E16" s="135">
        <v>0.07203999999999998</v>
      </c>
      <c r="F16" s="135">
        <v>0.07301999999999997</v>
      </c>
      <c r="G16" s="135">
        <v>0.074</v>
      </c>
      <c r="H16" s="135">
        <v>0.075</v>
      </c>
      <c r="I16" s="135">
        <v>0.076</v>
      </c>
      <c r="J16" s="135">
        <v>0.077</v>
      </c>
      <c r="K16" s="135">
        <v>0.078</v>
      </c>
      <c r="L16" s="135">
        <v>0.079</v>
      </c>
    </row>
    <row r="17" spans="1:12" ht="15">
      <c r="A17" s="127" t="s">
        <v>20</v>
      </c>
      <c r="B17" s="136">
        <v>0.1243</v>
      </c>
      <c r="C17" s="137">
        <v>0.12596</v>
      </c>
      <c r="D17" s="137">
        <v>0.12761999999999998</v>
      </c>
      <c r="E17" s="137">
        <v>0.12927999999999998</v>
      </c>
      <c r="F17" s="137">
        <v>0.13093999999999997</v>
      </c>
      <c r="G17" s="137">
        <v>0.1326</v>
      </c>
      <c r="H17" s="137">
        <v>0.13426</v>
      </c>
      <c r="I17" s="137">
        <v>0.13591999999999999</v>
      </c>
      <c r="J17" s="137">
        <v>0.13757999999999998</v>
      </c>
      <c r="K17" s="137">
        <v>0.13923999999999997</v>
      </c>
      <c r="L17" s="137">
        <v>0.1409</v>
      </c>
    </row>
    <row r="18" spans="1:12" ht="15">
      <c r="A18" s="124" t="s">
        <v>21</v>
      </c>
      <c r="B18" s="134">
        <v>0.0796</v>
      </c>
      <c r="C18" s="135">
        <v>0.0805</v>
      </c>
      <c r="D18" s="135">
        <v>0.0814</v>
      </c>
      <c r="E18" s="135">
        <v>0.0823</v>
      </c>
      <c r="F18" s="135">
        <v>0.0832</v>
      </c>
      <c r="G18" s="135">
        <v>0.0841</v>
      </c>
      <c r="H18" s="135">
        <v>0.08499999999999999</v>
      </c>
      <c r="I18" s="135">
        <v>0.08589999999999999</v>
      </c>
      <c r="J18" s="135">
        <v>0.08679999999999999</v>
      </c>
      <c r="K18" s="135">
        <v>0.08769999999999999</v>
      </c>
      <c r="L18" s="135">
        <v>0.0886</v>
      </c>
    </row>
    <row r="19" spans="1:12" ht="15">
      <c r="A19" s="127" t="s">
        <v>22</v>
      </c>
      <c r="B19" s="136">
        <v>0.0308</v>
      </c>
      <c r="C19" s="137">
        <v>0.03122</v>
      </c>
      <c r="D19" s="137">
        <v>0.03164</v>
      </c>
      <c r="E19" s="137">
        <v>0.03206</v>
      </c>
      <c r="F19" s="137">
        <v>0.032479999999999995</v>
      </c>
      <c r="G19" s="137">
        <v>0.0329</v>
      </c>
      <c r="H19" s="137">
        <v>0.033299999999999996</v>
      </c>
      <c r="I19" s="137">
        <v>0.033699999999999994</v>
      </c>
      <c r="J19" s="137">
        <v>0.03409999999999999</v>
      </c>
      <c r="K19" s="137">
        <v>0.03449999999999999</v>
      </c>
      <c r="L19" s="137">
        <v>0.0349</v>
      </c>
    </row>
    <row r="20" spans="1:12" ht="15">
      <c r="A20" s="124" t="s">
        <v>23</v>
      </c>
      <c r="B20" s="134">
        <v>0.0074</v>
      </c>
      <c r="C20" s="135">
        <v>0.00758</v>
      </c>
      <c r="D20" s="135">
        <v>0.0077599999999999995</v>
      </c>
      <c r="E20" s="135">
        <v>0.00794</v>
      </c>
      <c r="F20" s="135">
        <v>0.008119999999999999</v>
      </c>
      <c r="G20" s="135">
        <v>0.0083</v>
      </c>
      <c r="H20" s="135">
        <v>0.0085</v>
      </c>
      <c r="I20" s="135">
        <v>0.008700000000000001</v>
      </c>
      <c r="J20" s="135">
        <v>0.008900000000000002</v>
      </c>
      <c r="K20" s="135">
        <v>0.009100000000000002</v>
      </c>
      <c r="L20" s="135">
        <v>0.0093</v>
      </c>
    </row>
    <row r="21" spans="1:12" ht="15">
      <c r="A21" s="125" t="s">
        <v>4</v>
      </c>
      <c r="B21" s="126">
        <v>1.605</v>
      </c>
      <c r="C21" s="125">
        <v>1.6267999999999998</v>
      </c>
      <c r="D21" s="125" t="s">
        <v>57</v>
      </c>
      <c r="E21" s="125">
        <v>1.6703999999999997</v>
      </c>
      <c r="F21" s="125">
        <v>1.6921999999999997</v>
      </c>
      <c r="G21" s="125">
        <v>1.7139999999999997</v>
      </c>
      <c r="H21" s="125">
        <v>1.736</v>
      </c>
      <c r="I21" s="125">
        <v>1.7579999999999998</v>
      </c>
      <c r="J21" s="125">
        <v>1.7799999999999998</v>
      </c>
      <c r="K21" s="125">
        <v>1.8019999999999996</v>
      </c>
      <c r="L21" s="125">
        <v>1.8239999999999998</v>
      </c>
    </row>
    <row r="22" ht="15">
      <c r="B22" s="24"/>
    </row>
    <row r="23" spans="1:12" ht="15">
      <c r="A23" s="128" t="s">
        <v>54</v>
      </c>
      <c r="B23" s="129"/>
      <c r="C23" s="129"/>
      <c r="D23" s="129"/>
      <c r="E23" s="129"/>
      <c r="F23" s="129"/>
      <c r="G23" s="129"/>
      <c r="H23" s="129"/>
      <c r="I23" s="129"/>
      <c r="J23" s="129"/>
      <c r="K23" s="129"/>
      <c r="L23" s="129"/>
    </row>
    <row r="24" spans="1:12" ht="15">
      <c r="A24" s="122" t="s">
        <v>0</v>
      </c>
      <c r="B24" s="123">
        <v>2010</v>
      </c>
      <c r="C24" s="122">
        <v>2011</v>
      </c>
      <c r="D24" s="122">
        <v>2012</v>
      </c>
      <c r="E24" s="122">
        <v>2013</v>
      </c>
      <c r="F24" s="122">
        <v>2014</v>
      </c>
      <c r="G24" s="122">
        <v>2015</v>
      </c>
      <c r="H24" s="122">
        <v>2016</v>
      </c>
      <c r="I24" s="122">
        <v>2017</v>
      </c>
      <c r="J24" s="122">
        <v>2018</v>
      </c>
      <c r="K24" s="122">
        <v>2019</v>
      </c>
      <c r="L24" s="122">
        <v>2020</v>
      </c>
    </row>
    <row r="25" spans="1:12" ht="15">
      <c r="A25" s="127" t="s">
        <v>18</v>
      </c>
      <c r="B25" s="138">
        <v>477.13684807234165</v>
      </c>
      <c r="C25" s="138">
        <v>517.8820058662172</v>
      </c>
      <c r="D25" s="138">
        <v>498.4665449948547</v>
      </c>
      <c r="E25" s="138">
        <v>489.18251657327403</v>
      </c>
      <c r="F25" s="138">
        <v>472.1574096847273</v>
      </c>
      <c r="G25" s="138">
        <v>465.04765557433166</v>
      </c>
      <c r="H25" s="138">
        <v>416.4080040248814</v>
      </c>
      <c r="I25" s="138">
        <v>385.8188461414662</v>
      </c>
      <c r="J25" s="138">
        <v>359.31739641112</v>
      </c>
      <c r="K25" s="138">
        <v>338.30039549363255</v>
      </c>
      <c r="L25" s="138">
        <v>316.15412624630557</v>
      </c>
    </row>
    <row r="26" spans="1:12" ht="15">
      <c r="A26" s="124" t="s">
        <v>19</v>
      </c>
      <c r="B26" s="140">
        <v>1542.4728610944296</v>
      </c>
      <c r="C26" s="140">
        <v>1464.9969988025557</v>
      </c>
      <c r="D26" s="140">
        <v>1544.3575835693823</v>
      </c>
      <c r="E26" s="140">
        <v>1553.4645454343633</v>
      </c>
      <c r="F26" s="140">
        <v>1579.82585415395</v>
      </c>
      <c r="G26" s="140">
        <v>1536.4422475496222</v>
      </c>
      <c r="H26" s="140">
        <v>1701.3410010449672</v>
      </c>
      <c r="I26" s="140">
        <v>1671.3238148332266</v>
      </c>
      <c r="J26" s="140">
        <v>1674.706694684215</v>
      </c>
      <c r="K26" s="140">
        <v>1651.150414802454</v>
      </c>
      <c r="L26" s="140">
        <v>1661.999990982987</v>
      </c>
    </row>
    <row r="27" spans="1:12" ht="15">
      <c r="A27" s="127" t="s">
        <v>20</v>
      </c>
      <c r="B27" s="138">
        <v>2070.026324703297</v>
      </c>
      <c r="C27" s="138">
        <v>2092.7447045198683</v>
      </c>
      <c r="D27" s="138">
        <v>2034.6697652939747</v>
      </c>
      <c r="E27" s="138">
        <v>2014.828515631049</v>
      </c>
      <c r="F27" s="138">
        <v>1996.2782947276842</v>
      </c>
      <c r="G27" s="138">
        <v>2017.5113020740384</v>
      </c>
      <c r="H27" s="138">
        <v>1916.2747391020966</v>
      </c>
      <c r="I27" s="138">
        <v>2020.224340806468</v>
      </c>
      <c r="J27" s="138">
        <v>2032.2581438833658</v>
      </c>
      <c r="K27" s="138">
        <v>2066.842966702764</v>
      </c>
      <c r="L27" s="138">
        <v>2010.1975194985214</v>
      </c>
    </row>
    <row r="28" spans="1:12" ht="15">
      <c r="A28" s="124" t="s">
        <v>21</v>
      </c>
      <c r="B28" s="140">
        <v>2219.9069620493447</v>
      </c>
      <c r="C28" s="140">
        <v>2222.4633659225483</v>
      </c>
      <c r="D28" s="140">
        <v>2241.1984876306624</v>
      </c>
      <c r="E28" s="140">
        <v>2240.181961704362</v>
      </c>
      <c r="F28" s="140">
        <v>2278.6257616361713</v>
      </c>
      <c r="G28" s="140">
        <v>2169.214804131007</v>
      </c>
      <c r="H28" s="140">
        <v>2193.1694841521294</v>
      </c>
      <c r="I28" s="140">
        <v>2132.469397483094</v>
      </c>
      <c r="J28" s="140">
        <v>2111.8299954762133</v>
      </c>
      <c r="K28" s="140">
        <v>2092.509689002674</v>
      </c>
      <c r="L28" s="140">
        <v>2114.9218254094903</v>
      </c>
    </row>
    <row r="29" spans="1:12" ht="15">
      <c r="A29" s="127" t="s">
        <v>22</v>
      </c>
      <c r="B29" s="138">
        <v>2418.325883279205</v>
      </c>
      <c r="C29" s="138">
        <v>2377.196514732149</v>
      </c>
      <c r="D29" s="138">
        <v>2323.261283805354</v>
      </c>
      <c r="E29" s="138">
        <v>2345.826315294375</v>
      </c>
      <c r="F29" s="138">
        <v>2239.32315398825</v>
      </c>
      <c r="G29" s="138">
        <v>2278.3926630592255</v>
      </c>
      <c r="H29" s="138">
        <v>2281.1830910896983</v>
      </c>
      <c r="I29" s="138">
        <v>2300.6643702351316</v>
      </c>
      <c r="J29" s="138">
        <v>2299.8390728373556</v>
      </c>
      <c r="K29" s="138">
        <v>2339.4099348624454</v>
      </c>
      <c r="L29" s="138">
        <v>2227.3428392125825</v>
      </c>
    </row>
    <row r="30" spans="1:12" ht="15">
      <c r="A30" s="124" t="s">
        <v>23</v>
      </c>
      <c r="B30" s="140">
        <f>'[1]EAP'!G41</f>
        <v>2403.9988790087896</v>
      </c>
      <c r="C30" s="140">
        <f>'[1]EAP'!H41</f>
        <v>2442.2869939879233</v>
      </c>
      <c r="D30" s="140">
        <f>'[1]EAP'!I41</f>
        <v>2463.1348394779798</v>
      </c>
      <c r="E30" s="140">
        <f>'[1]EAP'!J41</f>
        <v>2360.9108691626916</v>
      </c>
      <c r="F30" s="140">
        <f>'[1]EAP'!K41</f>
        <v>2438.1191975815373</v>
      </c>
      <c r="G30" s="140">
        <f>'[1]EAP'!L41</f>
        <v>2384.654506722391</v>
      </c>
      <c r="H30" s="140">
        <f>'[1]EAP'!M41</f>
        <v>2344.3330973427865</v>
      </c>
      <c r="I30" s="140">
        <f>'[1]EAP'!N41</f>
        <v>2291.5424057840287</v>
      </c>
      <c r="J30" s="140">
        <f>'[1]EAP'!O41</f>
        <v>2314.079047992092</v>
      </c>
      <c r="K30" s="140">
        <f>'[1]EAP'!P41</f>
        <v>2209.2289327326025</v>
      </c>
      <c r="L30" s="140">
        <f>'[1]EAP'!Q41</f>
        <v>2248.2800517160267</v>
      </c>
    </row>
    <row r="31" spans="1:12" ht="15">
      <c r="A31" s="125" t="s">
        <v>4</v>
      </c>
      <c r="B31" s="139">
        <f>SUM(B25:B30)</f>
        <v>11131.867758207409</v>
      </c>
      <c r="C31" s="139">
        <f aca="true" t="shared" si="0" ref="C31:L31">SUM(C25:C30)</f>
        <v>11117.570583831262</v>
      </c>
      <c r="D31" s="139">
        <f t="shared" si="0"/>
        <v>11105.088504772208</v>
      </c>
      <c r="E31" s="139">
        <f t="shared" si="0"/>
        <v>11004.394723800115</v>
      </c>
      <c r="F31" s="139">
        <f t="shared" si="0"/>
        <v>11004.32967177232</v>
      </c>
      <c r="G31" s="139">
        <f t="shared" si="0"/>
        <v>10851.263179110614</v>
      </c>
      <c r="H31" s="139">
        <f t="shared" si="0"/>
        <v>10852.70941675656</v>
      </c>
      <c r="I31" s="139">
        <f t="shared" si="0"/>
        <v>10802.043175283416</v>
      </c>
      <c r="J31" s="139">
        <f t="shared" si="0"/>
        <v>10792.030351284362</v>
      </c>
      <c r="K31" s="139">
        <f t="shared" si="0"/>
        <v>10697.442333596573</v>
      </c>
      <c r="L31" s="139">
        <f t="shared" si="0"/>
        <v>10578.896353065913</v>
      </c>
    </row>
    <row r="32" ht="15">
      <c r="B32" s="24"/>
    </row>
    <row r="33" spans="1:12" ht="15">
      <c r="A33" s="128" t="s">
        <v>55</v>
      </c>
      <c r="B33" s="129"/>
      <c r="C33" s="129"/>
      <c r="D33" s="129"/>
      <c r="E33" s="129"/>
      <c r="F33" s="129"/>
      <c r="G33" s="129"/>
      <c r="H33" s="129"/>
      <c r="I33" s="129"/>
      <c r="J33" s="129"/>
      <c r="K33" s="129"/>
      <c r="L33" s="129"/>
    </row>
    <row r="34" spans="1:12" ht="15">
      <c r="A34" s="122" t="s">
        <v>0</v>
      </c>
      <c r="B34" s="123">
        <v>2010</v>
      </c>
      <c r="C34" s="122">
        <v>2011</v>
      </c>
      <c r="D34" s="122">
        <v>2012</v>
      </c>
      <c r="E34" s="122">
        <v>2013</v>
      </c>
      <c r="F34" s="122">
        <v>2014</v>
      </c>
      <c r="G34" s="122">
        <v>2015</v>
      </c>
      <c r="H34" s="122">
        <v>2016</v>
      </c>
      <c r="I34" s="122">
        <v>2017</v>
      </c>
      <c r="J34" s="122">
        <v>2018</v>
      </c>
      <c r="K34" s="122">
        <v>2019</v>
      </c>
      <c r="L34" s="122">
        <v>2020</v>
      </c>
    </row>
    <row r="35" spans="1:12" ht="15">
      <c r="A35" s="127" t="s">
        <v>18</v>
      </c>
      <c r="B35" s="138"/>
      <c r="C35" s="138"/>
      <c r="D35" s="138"/>
      <c r="E35" s="138"/>
      <c r="F35" s="138"/>
      <c r="G35" s="138"/>
      <c r="H35" s="138"/>
      <c r="I35" s="138"/>
      <c r="J35" s="138"/>
      <c r="K35" s="138"/>
      <c r="L35" s="138"/>
    </row>
    <row r="36" spans="1:12" ht="15">
      <c r="A36" s="124" t="s">
        <v>19</v>
      </c>
      <c r="B36" s="140"/>
      <c r="C36" s="140"/>
      <c r="D36" s="140"/>
      <c r="E36" s="140"/>
      <c r="F36" s="140"/>
      <c r="G36" s="140"/>
      <c r="H36" s="140"/>
      <c r="I36" s="140"/>
      <c r="J36" s="140"/>
      <c r="K36" s="140"/>
      <c r="L36" s="140"/>
    </row>
    <row r="37" spans="1:12" ht="15">
      <c r="A37" s="127" t="s">
        <v>20</v>
      </c>
      <c r="B37" s="138"/>
      <c r="C37" s="138"/>
      <c r="D37" s="138"/>
      <c r="E37" s="138"/>
      <c r="F37" s="138"/>
      <c r="G37" s="138"/>
      <c r="H37" s="138"/>
      <c r="I37" s="138"/>
      <c r="J37" s="138"/>
      <c r="K37" s="138"/>
      <c r="L37" s="138"/>
    </row>
    <row r="38" spans="1:12" ht="15">
      <c r="A38" s="124" t="s">
        <v>21</v>
      </c>
      <c r="B38" s="140"/>
      <c r="C38" s="140"/>
      <c r="D38" s="140"/>
      <c r="E38" s="140"/>
      <c r="F38" s="140"/>
      <c r="G38" s="140"/>
      <c r="H38" s="140"/>
      <c r="I38" s="140"/>
      <c r="J38" s="140"/>
      <c r="K38" s="140"/>
      <c r="L38" s="140"/>
    </row>
    <row r="39" spans="1:12" ht="15">
      <c r="A39" s="127" t="s">
        <v>22</v>
      </c>
      <c r="B39" s="138"/>
      <c r="C39" s="138"/>
      <c r="D39" s="138"/>
      <c r="E39" s="138"/>
      <c r="F39" s="138"/>
      <c r="G39" s="138"/>
      <c r="H39" s="138"/>
      <c r="I39" s="138"/>
      <c r="J39" s="138"/>
      <c r="K39" s="138"/>
      <c r="L39" s="138"/>
    </row>
    <row r="40" spans="1:12" ht="15">
      <c r="A40" s="124" t="s">
        <v>23</v>
      </c>
      <c r="B40" s="140"/>
      <c r="C40" s="140"/>
      <c r="D40" s="140"/>
      <c r="E40" s="140"/>
      <c r="F40" s="140"/>
      <c r="G40" s="140"/>
      <c r="H40" s="140"/>
      <c r="I40" s="140"/>
      <c r="J40" s="140"/>
      <c r="K40" s="140"/>
      <c r="L40" s="140"/>
    </row>
    <row r="41" spans="1:12" ht="15">
      <c r="A41" s="125" t="s">
        <v>4</v>
      </c>
      <c r="B41" s="139"/>
      <c r="C41" s="139"/>
      <c r="D41" s="139"/>
      <c r="E41" s="139"/>
      <c r="F41" s="139"/>
      <c r="G41" s="139"/>
      <c r="H41" s="139"/>
      <c r="I41" s="139"/>
      <c r="J41" s="139"/>
      <c r="K41" s="139"/>
      <c r="L41" s="139"/>
    </row>
    <row r="43" ht="15">
      <c r="A43" s="3" t="s">
        <v>56</v>
      </c>
    </row>
    <row r="44" spans="1:12" ht="15">
      <c r="A44" s="122" t="s">
        <v>0</v>
      </c>
      <c r="B44" s="123">
        <v>2010</v>
      </c>
      <c r="C44" s="122">
        <v>2011</v>
      </c>
      <c r="D44" s="122">
        <v>2012</v>
      </c>
      <c r="E44" s="122">
        <v>2013</v>
      </c>
      <c r="F44" s="122">
        <v>2014</v>
      </c>
      <c r="G44" s="122">
        <v>2015</v>
      </c>
      <c r="H44" s="122">
        <v>2016</v>
      </c>
      <c r="I44" s="122">
        <v>2017</v>
      </c>
      <c r="J44" s="122">
        <v>2018</v>
      </c>
      <c r="K44" s="122">
        <v>2019</v>
      </c>
      <c r="L44" s="122">
        <v>2020</v>
      </c>
    </row>
    <row r="45" spans="1:12" ht="15">
      <c r="A45" s="142" t="s">
        <v>18</v>
      </c>
      <c r="B45" s="138"/>
      <c r="C45" s="138"/>
      <c r="D45" s="138"/>
      <c r="E45" s="138"/>
      <c r="F45" s="138"/>
      <c r="G45" s="138"/>
      <c r="H45" s="138"/>
      <c r="I45" s="138"/>
      <c r="J45" s="138"/>
      <c r="K45" s="138"/>
      <c r="L45" s="138"/>
    </row>
    <row r="46" spans="1:12" ht="15">
      <c r="A46" s="141" t="s">
        <v>19</v>
      </c>
      <c r="B46" s="140"/>
      <c r="C46" s="140"/>
      <c r="D46" s="140"/>
      <c r="E46" s="140"/>
      <c r="F46" s="140"/>
      <c r="G46" s="140"/>
      <c r="H46" s="140"/>
      <c r="I46" s="140"/>
      <c r="J46" s="140"/>
      <c r="K46" s="140"/>
      <c r="L46" s="140"/>
    </row>
    <row r="47" spans="1:12" ht="15">
      <c r="A47" s="142" t="s">
        <v>20</v>
      </c>
      <c r="B47" s="138"/>
      <c r="C47" s="138"/>
      <c r="D47" s="138"/>
      <c r="E47" s="138"/>
      <c r="F47" s="138"/>
      <c r="G47" s="138"/>
      <c r="H47" s="138"/>
      <c r="I47" s="138"/>
      <c r="J47" s="138"/>
      <c r="K47" s="138"/>
      <c r="L47" s="138"/>
    </row>
    <row r="48" spans="1:12" ht="15">
      <c r="A48" s="141" t="s">
        <v>21</v>
      </c>
      <c r="B48" s="140"/>
      <c r="C48" s="140"/>
      <c r="D48" s="140"/>
      <c r="E48" s="140"/>
      <c r="F48" s="140"/>
      <c r="G48" s="140"/>
      <c r="H48" s="140"/>
      <c r="I48" s="140"/>
      <c r="J48" s="140"/>
      <c r="K48" s="140"/>
      <c r="L48" s="140"/>
    </row>
    <row r="49" spans="1:12" ht="15">
      <c r="A49" s="142" t="s">
        <v>22</v>
      </c>
      <c r="B49" s="138"/>
      <c r="C49" s="138"/>
      <c r="D49" s="138"/>
      <c r="E49" s="138"/>
      <c r="F49" s="138"/>
      <c r="G49" s="138"/>
      <c r="H49" s="138"/>
      <c r="I49" s="138"/>
      <c r="J49" s="138"/>
      <c r="K49" s="138"/>
      <c r="L49" s="138"/>
    </row>
    <row r="50" spans="1:12" ht="15">
      <c r="A50" s="141" t="s">
        <v>23</v>
      </c>
      <c r="B50" s="140"/>
      <c r="C50" s="140"/>
      <c r="D50" s="140"/>
      <c r="E50" s="140"/>
      <c r="F50" s="140"/>
      <c r="G50" s="140"/>
      <c r="H50" s="140"/>
      <c r="I50" s="140"/>
      <c r="J50" s="140"/>
      <c r="K50" s="140"/>
      <c r="L50" s="140"/>
    </row>
    <row r="51" spans="1:12" ht="15">
      <c r="A51" s="125" t="s">
        <v>4</v>
      </c>
      <c r="B51" s="139"/>
      <c r="C51" s="139"/>
      <c r="D51" s="139"/>
      <c r="E51" s="139"/>
      <c r="F51" s="139"/>
      <c r="G51" s="139"/>
      <c r="H51" s="139"/>
      <c r="I51" s="139"/>
      <c r="J51" s="139"/>
      <c r="K51" s="139"/>
      <c r="L51" s="139"/>
    </row>
  </sheetData>
  <mergeCells count="1">
    <mergeCell ref="A2:L2"/>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L50"/>
  <sheetViews>
    <sheetView workbookViewId="0" topLeftCell="A1">
      <selection activeCell="A11" sqref="A11"/>
    </sheetView>
  </sheetViews>
  <sheetFormatPr defaultColWidth="9.00390625" defaultRowHeight="15"/>
  <cols>
    <col min="1" max="1" width="11.57421875" style="4" customWidth="1"/>
    <col min="2" max="2" width="10.00390625" style="4" customWidth="1"/>
    <col min="3" max="12" width="10.00390625" style="24" customWidth="1"/>
    <col min="13" max="13" width="10.00390625" style="4" customWidth="1"/>
    <col min="14" max="16384" width="9.00390625" style="4" customWidth="1"/>
  </cols>
  <sheetData>
    <row r="1" ht="17.25">
      <c r="A1" s="33" t="s">
        <v>38</v>
      </c>
    </row>
    <row r="3" spans="1:12" ht="15">
      <c r="A3" s="128" t="s">
        <v>52</v>
      </c>
      <c r="B3" s="129"/>
      <c r="C3" s="129"/>
      <c r="D3" s="129"/>
      <c r="E3" s="129"/>
      <c r="F3" s="129"/>
      <c r="G3" s="129"/>
      <c r="H3" s="129"/>
      <c r="I3" s="129"/>
      <c r="J3" s="129"/>
      <c r="K3" s="129"/>
      <c r="L3" s="129"/>
    </row>
    <row r="4" spans="1:12" ht="15">
      <c r="A4" s="122" t="s">
        <v>0</v>
      </c>
      <c r="B4" s="123">
        <v>2010</v>
      </c>
      <c r="C4" s="122">
        <v>2011</v>
      </c>
      <c r="D4" s="122">
        <v>2012</v>
      </c>
      <c r="E4" s="122">
        <v>2013</v>
      </c>
      <c r="F4" s="122">
        <v>2014</v>
      </c>
      <c r="G4" s="122">
        <v>2015</v>
      </c>
      <c r="H4" s="122">
        <v>2016</v>
      </c>
      <c r="I4" s="122">
        <v>2017</v>
      </c>
      <c r="J4" s="122">
        <v>2018</v>
      </c>
      <c r="K4" s="122">
        <v>2019</v>
      </c>
      <c r="L4" s="122">
        <v>2020</v>
      </c>
    </row>
    <row r="5" spans="1:12" ht="15">
      <c r="A5" s="127" t="s">
        <v>18</v>
      </c>
      <c r="B5" s="132">
        <v>0.5814943484855899</v>
      </c>
      <c r="C5" s="133">
        <v>0.5814943484855899</v>
      </c>
      <c r="D5" s="133">
        <v>0.5814943484855899</v>
      </c>
      <c r="E5" s="133">
        <v>0.5814943484855899</v>
      </c>
      <c r="F5" s="133">
        <v>0.5814943484855899</v>
      </c>
      <c r="G5" s="133">
        <v>0.5814943484855899</v>
      </c>
      <c r="H5" s="133">
        <v>0.5814943484855899</v>
      </c>
      <c r="I5" s="133">
        <v>0.5814943484855899</v>
      </c>
      <c r="J5" s="133">
        <v>0.5814943484855899</v>
      </c>
      <c r="K5" s="133">
        <v>0.5814943484855899</v>
      </c>
      <c r="L5" s="133">
        <v>0.5814943484855899</v>
      </c>
    </row>
    <row r="6" spans="1:12" ht="15">
      <c r="A6" s="124" t="s">
        <v>19</v>
      </c>
      <c r="B6" s="130">
        <v>0.4667821935346558</v>
      </c>
      <c r="C6" s="131">
        <v>0.4667821935346558</v>
      </c>
      <c r="D6" s="131">
        <v>0.4667821935346558</v>
      </c>
      <c r="E6" s="131">
        <v>0.4667821935346558</v>
      </c>
      <c r="F6" s="131">
        <v>0.4667821935346558</v>
      </c>
      <c r="G6" s="131">
        <v>0.4667821935346558</v>
      </c>
      <c r="H6" s="131">
        <v>0.4667821935346558</v>
      </c>
      <c r="I6" s="131">
        <v>0.4667821935346558</v>
      </c>
      <c r="J6" s="131">
        <v>0.4667821935346558</v>
      </c>
      <c r="K6" s="131">
        <v>0.4667821935346558</v>
      </c>
      <c r="L6" s="131">
        <v>0.4667821935346558</v>
      </c>
    </row>
    <row r="7" spans="1:12" ht="15">
      <c r="A7" s="127" t="s">
        <v>20</v>
      </c>
      <c r="B7" s="132">
        <v>0.4337544331288647</v>
      </c>
      <c r="C7" s="133">
        <v>0.4337544331288647</v>
      </c>
      <c r="D7" s="133">
        <v>0.4337544331288647</v>
      </c>
      <c r="E7" s="133">
        <v>0.4337544331288647</v>
      </c>
      <c r="F7" s="133">
        <v>0.4337544331288647</v>
      </c>
      <c r="G7" s="133">
        <v>0.4337544331288647</v>
      </c>
      <c r="H7" s="133">
        <v>0.4337544331288647</v>
      </c>
      <c r="I7" s="133">
        <v>0.4337544331288647</v>
      </c>
      <c r="J7" s="133">
        <v>0.4337544331288647</v>
      </c>
      <c r="K7" s="133">
        <v>0.4337544331288647</v>
      </c>
      <c r="L7" s="133">
        <v>0.4337544331288647</v>
      </c>
    </row>
    <row r="8" spans="1:12" ht="15">
      <c r="A8" s="124" t="s">
        <v>21</v>
      </c>
      <c r="B8" s="130">
        <v>0.4876196968807704</v>
      </c>
      <c r="C8" s="131">
        <v>0.4876196968807704</v>
      </c>
      <c r="D8" s="131">
        <v>0.4876196968807704</v>
      </c>
      <c r="E8" s="131">
        <v>0.4876196968807704</v>
      </c>
      <c r="F8" s="131">
        <v>0.4876196968807704</v>
      </c>
      <c r="G8" s="131">
        <v>0.4876196968807704</v>
      </c>
      <c r="H8" s="131">
        <v>0.4876196968807704</v>
      </c>
      <c r="I8" s="131">
        <v>0.4876196968807704</v>
      </c>
      <c r="J8" s="131">
        <v>0.4876196968807704</v>
      </c>
      <c r="K8" s="131">
        <v>0.4876196968807704</v>
      </c>
      <c r="L8" s="131">
        <v>0.4876196968807704</v>
      </c>
    </row>
    <row r="9" spans="1:12" ht="15">
      <c r="A9" s="127" t="s">
        <v>22</v>
      </c>
      <c r="B9" s="132">
        <v>0.5778602837501876</v>
      </c>
      <c r="C9" s="133">
        <v>0.5778602837501876</v>
      </c>
      <c r="D9" s="133">
        <v>0.5778602837501876</v>
      </c>
      <c r="E9" s="133">
        <v>0.5778602837501876</v>
      </c>
      <c r="F9" s="133">
        <v>0.5778602837501876</v>
      </c>
      <c r="G9" s="133">
        <v>0.5778602837501876</v>
      </c>
      <c r="H9" s="133">
        <v>0.5778602837501876</v>
      </c>
      <c r="I9" s="133">
        <v>0.5778602837501876</v>
      </c>
      <c r="J9" s="133">
        <v>0.5778602837501876</v>
      </c>
      <c r="K9" s="133">
        <v>0.5778602837501876</v>
      </c>
      <c r="L9" s="133">
        <v>0.5778602837501876</v>
      </c>
    </row>
    <row r="10" spans="1:12" ht="15">
      <c r="A10" s="124" t="s">
        <v>23</v>
      </c>
      <c r="B10" s="130">
        <v>0.6863908672369611</v>
      </c>
      <c r="C10" s="131">
        <v>0.6863908672369611</v>
      </c>
      <c r="D10" s="131">
        <v>0.6863908672369611</v>
      </c>
      <c r="E10" s="131">
        <v>0.6863908672369611</v>
      </c>
      <c r="F10" s="131">
        <v>0.6863908672369611</v>
      </c>
      <c r="G10" s="131">
        <v>0.6863908672369611</v>
      </c>
      <c r="H10" s="131">
        <v>0.6863908672369611</v>
      </c>
      <c r="I10" s="131">
        <v>0.6863908672369611</v>
      </c>
      <c r="J10" s="131">
        <v>0.6863908672369611</v>
      </c>
      <c r="K10" s="131">
        <v>0.6863908672369611</v>
      </c>
      <c r="L10" s="131">
        <v>0.6863908672369611</v>
      </c>
    </row>
    <row r="12" spans="1:12" ht="15">
      <c r="A12" s="128" t="s">
        <v>53</v>
      </c>
      <c r="B12" s="129"/>
      <c r="C12" s="129"/>
      <c r="D12" s="129"/>
      <c r="E12" s="129"/>
      <c r="F12" s="129"/>
      <c r="G12" s="129"/>
      <c r="H12" s="129"/>
      <c r="I12" s="129"/>
      <c r="J12" s="129"/>
      <c r="K12" s="129"/>
      <c r="L12" s="129"/>
    </row>
    <row r="13" spans="1:12" ht="15">
      <c r="A13" s="122" t="s">
        <v>0</v>
      </c>
      <c r="B13" s="123">
        <v>2010</v>
      </c>
      <c r="C13" s="122">
        <v>2011</v>
      </c>
      <c r="D13" s="122">
        <v>2012</v>
      </c>
      <c r="E13" s="122">
        <v>2013</v>
      </c>
      <c r="F13" s="122">
        <v>2014</v>
      </c>
      <c r="G13" s="122">
        <v>2015</v>
      </c>
      <c r="H13" s="122">
        <v>2016</v>
      </c>
      <c r="I13" s="122">
        <v>2017</v>
      </c>
      <c r="J13" s="122">
        <v>2018</v>
      </c>
      <c r="K13" s="122">
        <v>2019</v>
      </c>
      <c r="L13" s="122">
        <v>2020</v>
      </c>
    </row>
    <row r="14" spans="1:12" ht="15">
      <c r="A14" s="127" t="s">
        <v>18</v>
      </c>
      <c r="B14" s="136">
        <v>0.0098</v>
      </c>
      <c r="C14" s="137">
        <v>0.01002</v>
      </c>
      <c r="D14" s="137">
        <v>0.010239999999999999</v>
      </c>
      <c r="E14" s="137">
        <v>0.010459999999999999</v>
      </c>
      <c r="F14" s="137">
        <v>0.010679999999999999</v>
      </c>
      <c r="G14" s="137">
        <v>0.0109</v>
      </c>
      <c r="H14" s="137">
        <v>0.01114</v>
      </c>
      <c r="I14" s="137">
        <v>0.011380000000000001</v>
      </c>
      <c r="J14" s="137">
        <v>0.011620000000000002</v>
      </c>
      <c r="K14" s="137">
        <v>0.011860000000000002</v>
      </c>
      <c r="L14" s="137">
        <v>0.0121</v>
      </c>
    </row>
    <row r="15" spans="1:12" ht="15">
      <c r="A15" s="124" t="s">
        <v>19</v>
      </c>
      <c r="B15" s="134">
        <v>0.0691</v>
      </c>
      <c r="C15" s="135">
        <v>0.07007999999999999</v>
      </c>
      <c r="D15" s="135">
        <v>0.07105999999999998</v>
      </c>
      <c r="E15" s="135">
        <v>0.07203999999999998</v>
      </c>
      <c r="F15" s="135">
        <v>0.07301999999999997</v>
      </c>
      <c r="G15" s="135">
        <v>0.074</v>
      </c>
      <c r="H15" s="135">
        <v>0.075</v>
      </c>
      <c r="I15" s="135">
        <v>0.076</v>
      </c>
      <c r="J15" s="135">
        <v>0.077</v>
      </c>
      <c r="K15" s="135">
        <v>0.078</v>
      </c>
      <c r="L15" s="135">
        <v>0.079</v>
      </c>
    </row>
    <row r="16" spans="1:12" ht="15">
      <c r="A16" s="127" t="s">
        <v>20</v>
      </c>
      <c r="B16" s="136">
        <v>0.1243</v>
      </c>
      <c r="C16" s="137">
        <v>0.12596</v>
      </c>
      <c r="D16" s="137">
        <v>0.12761999999999998</v>
      </c>
      <c r="E16" s="137">
        <v>0.12927999999999998</v>
      </c>
      <c r="F16" s="137">
        <v>0.13093999999999997</v>
      </c>
      <c r="G16" s="137">
        <v>0.1326</v>
      </c>
      <c r="H16" s="137">
        <v>0.13426</v>
      </c>
      <c r="I16" s="137">
        <v>0.13591999999999999</v>
      </c>
      <c r="J16" s="137">
        <v>0.13757999999999998</v>
      </c>
      <c r="K16" s="137">
        <v>0.13923999999999997</v>
      </c>
      <c r="L16" s="137">
        <v>0.1409</v>
      </c>
    </row>
    <row r="17" spans="1:12" ht="15">
      <c r="A17" s="124" t="s">
        <v>21</v>
      </c>
      <c r="B17" s="134">
        <v>0.0796</v>
      </c>
      <c r="C17" s="135">
        <v>0.0805</v>
      </c>
      <c r="D17" s="135">
        <v>0.0814</v>
      </c>
      <c r="E17" s="135">
        <v>0.0823</v>
      </c>
      <c r="F17" s="135">
        <v>0.0832</v>
      </c>
      <c r="G17" s="135">
        <v>0.0841</v>
      </c>
      <c r="H17" s="135">
        <v>0.08499999999999999</v>
      </c>
      <c r="I17" s="135">
        <v>0.08589999999999999</v>
      </c>
      <c r="J17" s="135">
        <v>0.08679999999999999</v>
      </c>
      <c r="K17" s="135">
        <v>0.08769999999999999</v>
      </c>
      <c r="L17" s="135">
        <v>0.0886</v>
      </c>
    </row>
    <row r="18" spans="1:12" ht="15">
      <c r="A18" s="127" t="s">
        <v>22</v>
      </c>
      <c r="B18" s="136">
        <v>0.0308</v>
      </c>
      <c r="C18" s="137">
        <v>0.03122</v>
      </c>
      <c r="D18" s="137">
        <v>0.03164</v>
      </c>
      <c r="E18" s="137">
        <v>0.03206</v>
      </c>
      <c r="F18" s="137">
        <v>0.032479999999999995</v>
      </c>
      <c r="G18" s="137">
        <v>0.0329</v>
      </c>
      <c r="H18" s="137">
        <v>0.033299999999999996</v>
      </c>
      <c r="I18" s="137">
        <v>0.033699999999999994</v>
      </c>
      <c r="J18" s="137">
        <v>0.03409999999999999</v>
      </c>
      <c r="K18" s="137">
        <v>0.03449999999999999</v>
      </c>
      <c r="L18" s="137">
        <v>0.0349</v>
      </c>
    </row>
    <row r="19" spans="1:12" ht="15">
      <c r="A19" s="124" t="s">
        <v>23</v>
      </c>
      <c r="B19" s="134">
        <v>0.0074</v>
      </c>
      <c r="C19" s="135">
        <v>0.00758</v>
      </c>
      <c r="D19" s="135">
        <v>0.0077599999999999995</v>
      </c>
      <c r="E19" s="135">
        <v>0.00794</v>
      </c>
      <c r="F19" s="135">
        <v>0.008119999999999999</v>
      </c>
      <c r="G19" s="135">
        <v>0.0083</v>
      </c>
      <c r="H19" s="135">
        <v>0.0085</v>
      </c>
      <c r="I19" s="135">
        <v>0.008700000000000001</v>
      </c>
      <c r="J19" s="135">
        <v>0.008900000000000002</v>
      </c>
      <c r="K19" s="135">
        <v>0.009100000000000002</v>
      </c>
      <c r="L19" s="135">
        <v>0.0093</v>
      </c>
    </row>
    <row r="20" spans="1:12" ht="15">
      <c r="A20" s="125" t="s">
        <v>4</v>
      </c>
      <c r="B20" s="126">
        <v>1.605</v>
      </c>
      <c r="C20" s="125">
        <v>1.6267999999999998</v>
      </c>
      <c r="D20" s="125" t="s">
        <v>57</v>
      </c>
      <c r="E20" s="125">
        <v>1.6703999999999997</v>
      </c>
      <c r="F20" s="125">
        <v>1.6921999999999997</v>
      </c>
      <c r="G20" s="125">
        <v>1.7139999999999997</v>
      </c>
      <c r="H20" s="125">
        <v>1.736</v>
      </c>
      <c r="I20" s="125">
        <v>1.7579999999999998</v>
      </c>
      <c r="J20" s="125">
        <v>1.7799999999999998</v>
      </c>
      <c r="K20" s="125">
        <v>1.8019999999999996</v>
      </c>
      <c r="L20" s="125">
        <v>1.8239999999999998</v>
      </c>
    </row>
    <row r="22" ht="15">
      <c r="A22" s="128" t="s">
        <v>54</v>
      </c>
    </row>
    <row r="23" spans="1:12" ht="15">
      <c r="A23" s="122" t="s">
        <v>0</v>
      </c>
      <c r="B23" s="123">
        <v>2010</v>
      </c>
      <c r="C23" s="122">
        <v>2011</v>
      </c>
      <c r="D23" s="122">
        <v>2012</v>
      </c>
      <c r="E23" s="122">
        <v>2013</v>
      </c>
      <c r="F23" s="122">
        <v>2014</v>
      </c>
      <c r="G23" s="122">
        <v>2015</v>
      </c>
      <c r="H23" s="122">
        <v>2016</v>
      </c>
      <c r="I23" s="122">
        <v>2017</v>
      </c>
      <c r="J23" s="122">
        <v>2018</v>
      </c>
      <c r="K23" s="122">
        <v>2019</v>
      </c>
      <c r="L23" s="122">
        <v>2020</v>
      </c>
    </row>
    <row r="24" spans="1:12" ht="15">
      <c r="A24" s="127" t="s">
        <v>18</v>
      </c>
      <c r="B24" s="138">
        <v>477.13684807234165</v>
      </c>
      <c r="C24" s="138">
        <v>517.8820058662172</v>
      </c>
      <c r="D24" s="138">
        <v>498.4665449948547</v>
      </c>
      <c r="E24" s="138">
        <v>489.18251657327403</v>
      </c>
      <c r="F24" s="138">
        <v>472.1574096847273</v>
      </c>
      <c r="G24" s="138">
        <v>465.04765557433166</v>
      </c>
      <c r="H24" s="138">
        <v>416.4080040248814</v>
      </c>
      <c r="I24" s="138">
        <v>385.8188461414662</v>
      </c>
      <c r="J24" s="138">
        <v>359.31739641112</v>
      </c>
      <c r="K24" s="138">
        <v>338.30039549363255</v>
      </c>
      <c r="L24" s="138">
        <v>316.15412624630557</v>
      </c>
    </row>
    <row r="25" spans="1:12" ht="15">
      <c r="A25" s="124" t="s">
        <v>19</v>
      </c>
      <c r="B25" s="140">
        <v>1542.4728610944296</v>
      </c>
      <c r="C25" s="140">
        <v>1464.9969988025557</v>
      </c>
      <c r="D25" s="140">
        <v>1544.3575835693823</v>
      </c>
      <c r="E25" s="140">
        <v>1553.4645454343633</v>
      </c>
      <c r="F25" s="140">
        <v>1579.82585415395</v>
      </c>
      <c r="G25" s="140">
        <v>1536.4422475496222</v>
      </c>
      <c r="H25" s="140">
        <v>1701.3410010449672</v>
      </c>
      <c r="I25" s="140">
        <v>1671.3238148332266</v>
      </c>
      <c r="J25" s="140">
        <v>1674.706694684215</v>
      </c>
      <c r="K25" s="140">
        <v>1651.150414802454</v>
      </c>
      <c r="L25" s="140">
        <v>1661.999990982987</v>
      </c>
    </row>
    <row r="26" spans="1:12" ht="15">
      <c r="A26" s="127" t="s">
        <v>20</v>
      </c>
      <c r="B26" s="138">
        <v>2070.026324703297</v>
      </c>
      <c r="C26" s="138">
        <v>2092.7447045198683</v>
      </c>
      <c r="D26" s="138">
        <v>2034.6697652939747</v>
      </c>
      <c r="E26" s="138">
        <v>2014.828515631049</v>
      </c>
      <c r="F26" s="138">
        <v>1996.2782947276842</v>
      </c>
      <c r="G26" s="138">
        <v>2017.5113020740384</v>
      </c>
      <c r="H26" s="138">
        <v>1916.2747391020966</v>
      </c>
      <c r="I26" s="138">
        <v>2020.224340806468</v>
      </c>
      <c r="J26" s="138">
        <v>2032.2581438833658</v>
      </c>
      <c r="K26" s="138">
        <v>2066.842966702764</v>
      </c>
      <c r="L26" s="138">
        <v>2010.1975194985214</v>
      </c>
    </row>
    <row r="27" spans="1:12" ht="15">
      <c r="A27" s="124" t="s">
        <v>21</v>
      </c>
      <c r="B27" s="140">
        <v>2219.9069620493447</v>
      </c>
      <c r="C27" s="140">
        <v>2222.4633659225483</v>
      </c>
      <c r="D27" s="140">
        <v>2241.1984876306624</v>
      </c>
      <c r="E27" s="140">
        <v>2240.181961704362</v>
      </c>
      <c r="F27" s="140">
        <v>2278.6257616361713</v>
      </c>
      <c r="G27" s="140">
        <v>2169.214804131007</v>
      </c>
      <c r="H27" s="140">
        <v>2193.1694841521294</v>
      </c>
      <c r="I27" s="140">
        <v>2132.469397483094</v>
      </c>
      <c r="J27" s="140">
        <v>2111.8299954762133</v>
      </c>
      <c r="K27" s="140">
        <v>2092.509689002674</v>
      </c>
      <c r="L27" s="140">
        <v>2114.9218254094903</v>
      </c>
    </row>
    <row r="28" spans="1:12" ht="15">
      <c r="A28" s="127" t="s">
        <v>22</v>
      </c>
      <c r="B28" s="138">
        <v>2418.325883279205</v>
      </c>
      <c r="C28" s="138">
        <v>2377.196514732149</v>
      </c>
      <c r="D28" s="138">
        <v>2323.261283805354</v>
      </c>
      <c r="E28" s="138">
        <v>2345.826315294375</v>
      </c>
      <c r="F28" s="138">
        <v>2239.32315398825</v>
      </c>
      <c r="G28" s="138">
        <v>2278.3926630592255</v>
      </c>
      <c r="H28" s="138">
        <v>2281.1830910896983</v>
      </c>
      <c r="I28" s="138">
        <v>2300.6643702351316</v>
      </c>
      <c r="J28" s="138">
        <v>2299.8390728373556</v>
      </c>
      <c r="K28" s="138">
        <v>2339.4099348624454</v>
      </c>
      <c r="L28" s="138">
        <v>2227.3428392125825</v>
      </c>
    </row>
    <row r="29" spans="1:12" ht="15">
      <c r="A29" s="124" t="s">
        <v>23</v>
      </c>
      <c r="B29" s="140">
        <f>'[1]EAP'!G41</f>
        <v>2403.9988790087896</v>
      </c>
      <c r="C29" s="140">
        <f>'[1]EAP'!H41</f>
        <v>2442.2869939879233</v>
      </c>
      <c r="D29" s="140">
        <f>'[1]EAP'!I41</f>
        <v>2463.1348394779798</v>
      </c>
      <c r="E29" s="140">
        <f>'[1]EAP'!J41</f>
        <v>2360.9108691626916</v>
      </c>
      <c r="F29" s="140">
        <f>'[1]EAP'!K41</f>
        <v>2438.1191975815373</v>
      </c>
      <c r="G29" s="140">
        <f>'[1]EAP'!L41</f>
        <v>2384.654506722391</v>
      </c>
      <c r="H29" s="140">
        <f>'[1]EAP'!M41</f>
        <v>2344.3330973427865</v>
      </c>
      <c r="I29" s="140">
        <f>'[1]EAP'!N41</f>
        <v>2291.5424057840287</v>
      </c>
      <c r="J29" s="140">
        <f>'[1]EAP'!O41</f>
        <v>2314.079047992092</v>
      </c>
      <c r="K29" s="140">
        <f>'[1]EAP'!P41</f>
        <v>2209.2289327326025</v>
      </c>
      <c r="L29" s="140">
        <f>'[1]EAP'!Q41</f>
        <v>2248.2800517160267</v>
      </c>
    </row>
    <row r="30" spans="1:12" ht="15">
      <c r="A30" s="125" t="s">
        <v>4</v>
      </c>
      <c r="B30" s="139">
        <f>SUM(B24:B29)</f>
        <v>11131.867758207409</v>
      </c>
      <c r="C30" s="139">
        <f aca="true" t="shared" si="0" ref="C30:L30">SUM(C24:C29)</f>
        <v>11117.570583831262</v>
      </c>
      <c r="D30" s="139">
        <f t="shared" si="0"/>
        <v>11105.088504772208</v>
      </c>
      <c r="E30" s="139">
        <f t="shared" si="0"/>
        <v>11004.394723800115</v>
      </c>
      <c r="F30" s="139">
        <f t="shared" si="0"/>
        <v>11004.32967177232</v>
      </c>
      <c r="G30" s="139">
        <f t="shared" si="0"/>
        <v>10851.263179110614</v>
      </c>
      <c r="H30" s="139">
        <f t="shared" si="0"/>
        <v>10852.70941675656</v>
      </c>
      <c r="I30" s="139">
        <f t="shared" si="0"/>
        <v>10802.043175283416</v>
      </c>
      <c r="J30" s="139">
        <f t="shared" si="0"/>
        <v>10792.030351284362</v>
      </c>
      <c r="K30" s="139">
        <f t="shared" si="0"/>
        <v>10697.442333596573</v>
      </c>
      <c r="L30" s="139">
        <f t="shared" si="0"/>
        <v>10578.896353065913</v>
      </c>
    </row>
    <row r="32" ht="15">
      <c r="A32" s="128" t="s">
        <v>55</v>
      </c>
    </row>
    <row r="33" spans="1:12" ht="15">
      <c r="A33" s="122" t="s">
        <v>0</v>
      </c>
      <c r="B33" s="123">
        <v>2010</v>
      </c>
      <c r="C33" s="122">
        <v>2011</v>
      </c>
      <c r="D33" s="122">
        <v>2012</v>
      </c>
      <c r="E33" s="122">
        <v>2013</v>
      </c>
      <c r="F33" s="122">
        <v>2014</v>
      </c>
      <c r="G33" s="122">
        <v>2015</v>
      </c>
      <c r="H33" s="122">
        <v>2016</v>
      </c>
      <c r="I33" s="122">
        <v>2017</v>
      </c>
      <c r="J33" s="122">
        <v>2018</v>
      </c>
      <c r="K33" s="122">
        <v>2019</v>
      </c>
      <c r="L33" s="122">
        <v>2020</v>
      </c>
    </row>
    <row r="34" spans="1:12" ht="15">
      <c r="A34" s="127" t="s">
        <v>18</v>
      </c>
      <c r="B34" s="143">
        <f aca="true" t="shared" si="1" ref="B34:L34">B24*B5</f>
        <v>277.4523806082942</v>
      </c>
      <c r="C34" s="143">
        <f t="shared" si="1"/>
        <v>301.14545959358645</v>
      </c>
      <c r="D34" s="143">
        <f t="shared" si="1"/>
        <v>289.855478823646</v>
      </c>
      <c r="E34" s="143">
        <f t="shared" si="1"/>
        <v>284.45686876531727</v>
      </c>
      <c r="F34" s="143">
        <f t="shared" si="1"/>
        <v>274.5568653272643</v>
      </c>
      <c r="G34" s="143">
        <f t="shared" si="1"/>
        <v>270.422583492947</v>
      </c>
      <c r="H34" s="143">
        <f t="shared" si="1"/>
        <v>242.1389010046333</v>
      </c>
      <c r="I34" s="143">
        <f t="shared" si="1"/>
        <v>224.35147857049395</v>
      </c>
      <c r="J34" s="143">
        <f t="shared" si="1"/>
        <v>208.94103532562266</v>
      </c>
      <c r="K34" s="143">
        <f t="shared" si="1"/>
        <v>196.71976806998725</v>
      </c>
      <c r="L34" s="143">
        <f t="shared" si="1"/>
        <v>183.8418376626264</v>
      </c>
    </row>
    <row r="35" spans="1:12" ht="15">
      <c r="A35" s="124" t="s">
        <v>19</v>
      </c>
      <c r="B35" s="144">
        <f aca="true" t="shared" si="2" ref="B35:L35">B25*B6</f>
        <v>719.9988655693343</v>
      </c>
      <c r="C35" s="144">
        <f t="shared" si="2"/>
        <v>683.8345126227445</v>
      </c>
      <c r="D35" s="144">
        <f t="shared" si="2"/>
        <v>720.8786204603967</v>
      </c>
      <c r="E35" s="144">
        <f t="shared" si="2"/>
        <v>725.1295880961691</v>
      </c>
      <c r="F35" s="144">
        <f t="shared" si="2"/>
        <v>737.434577604742</v>
      </c>
      <c r="G35" s="144">
        <f t="shared" si="2"/>
        <v>717.1838825505292</v>
      </c>
      <c r="H35" s="144">
        <f t="shared" si="2"/>
        <v>794.1556844182169</v>
      </c>
      <c r="I35" s="144">
        <f t="shared" si="2"/>
        <v>780.1441963945624</v>
      </c>
      <c r="J35" s="144">
        <f t="shared" si="2"/>
        <v>781.723264471871</v>
      </c>
      <c r="K35" s="144">
        <f t="shared" si="2"/>
        <v>770.7276124771462</v>
      </c>
      <c r="L35" s="144">
        <f t="shared" si="2"/>
        <v>775.7920014456167</v>
      </c>
    </row>
    <row r="36" spans="1:12" ht="15">
      <c r="A36" s="127" t="s">
        <v>20</v>
      </c>
      <c r="B36" s="143">
        <f aca="true" t="shared" si="3" ref="B36:L36">B26*B7</f>
        <v>897.8830950335058</v>
      </c>
      <c r="C36" s="143">
        <f t="shared" si="3"/>
        <v>907.7372929924489</v>
      </c>
      <c r="D36" s="143">
        <f t="shared" si="3"/>
        <v>882.5470306495282</v>
      </c>
      <c r="E36" s="143">
        <f t="shared" si="3"/>
        <v>873.9408006494175</v>
      </c>
      <c r="F36" s="143">
        <f t="shared" si="3"/>
        <v>865.8945600970633</v>
      </c>
      <c r="G36" s="143">
        <f t="shared" si="3"/>
        <v>875.1044711622022</v>
      </c>
      <c r="H36" s="143">
        <f t="shared" si="3"/>
        <v>831.192663178393</v>
      </c>
      <c r="I36" s="143">
        <f t="shared" si="3"/>
        <v>876.2812637396439</v>
      </c>
      <c r="J36" s="143">
        <f t="shared" si="3"/>
        <v>881.500979171648</v>
      </c>
      <c r="K36" s="143">
        <f t="shared" si="3"/>
        <v>896.5022993885384</v>
      </c>
      <c r="L36" s="143">
        <f t="shared" si="3"/>
        <v>871.9320855471311</v>
      </c>
    </row>
    <row r="37" spans="1:12" ht="15">
      <c r="A37" s="124" t="s">
        <v>21</v>
      </c>
      <c r="B37" s="144">
        <f aca="true" t="shared" si="4" ref="B37:L37">B27*B8</f>
        <v>1082.4703599380134</v>
      </c>
      <c r="C37" s="144">
        <f t="shared" si="4"/>
        <v>1083.7169128197697</v>
      </c>
      <c r="D37" s="144">
        <f t="shared" si="4"/>
        <v>1092.8525271881047</v>
      </c>
      <c r="E37" s="144">
        <f t="shared" si="4"/>
        <v>1092.3568491240505</v>
      </c>
      <c r="F37" s="144">
        <f t="shared" si="4"/>
        <v>1111.1028031937444</v>
      </c>
      <c r="G37" s="144">
        <f t="shared" si="4"/>
        <v>1057.7518652596414</v>
      </c>
      <c r="H37" s="144">
        <f t="shared" si="4"/>
        <v>1069.4326390704168</v>
      </c>
      <c r="I37" s="144">
        <f t="shared" si="4"/>
        <v>1039.8340812082254</v>
      </c>
      <c r="J37" s="144">
        <f t="shared" si="4"/>
        <v>1029.76990225783</v>
      </c>
      <c r="K37" s="144">
        <f t="shared" si="4"/>
        <v>1020.348940271559</v>
      </c>
      <c r="L37" s="144">
        <f t="shared" si="4"/>
        <v>1031.2775394327014</v>
      </c>
    </row>
    <row r="38" spans="1:12" ht="15">
      <c r="A38" s="127" t="s">
        <v>22</v>
      </c>
      <c r="B38" s="143">
        <f aca="true" t="shared" si="5" ref="B38:L38">B28*B9</f>
        <v>1397.4544811121443</v>
      </c>
      <c r="C38" s="143">
        <f t="shared" si="5"/>
        <v>1373.6874525330766</v>
      </c>
      <c r="D38" s="143">
        <f t="shared" si="5"/>
        <v>1342.5204246855872</v>
      </c>
      <c r="E38" s="143">
        <f t="shared" si="5"/>
        <v>1355.5598601846646</v>
      </c>
      <c r="F38" s="143">
        <f t="shared" si="5"/>
        <v>1294.0159131720152</v>
      </c>
      <c r="G38" s="143">
        <f t="shared" si="5"/>
        <v>1316.5926307697496</v>
      </c>
      <c r="H38" s="143">
        <f t="shared" si="5"/>
        <v>1318.2051083032231</v>
      </c>
      <c r="I38" s="143">
        <f t="shared" si="5"/>
        <v>1329.4625657980198</v>
      </c>
      <c r="J38" s="143">
        <f t="shared" si="5"/>
        <v>1328.9856592095628</v>
      </c>
      <c r="K38" s="143">
        <f t="shared" si="5"/>
        <v>1351.8520887676207</v>
      </c>
      <c r="L38" s="143">
        <f t="shared" si="5"/>
        <v>1287.0929650763314</v>
      </c>
    </row>
    <row r="39" spans="1:12" ht="15">
      <c r="A39" s="124" t="s">
        <v>23</v>
      </c>
      <c r="B39" s="144">
        <f aca="true" t="shared" si="6" ref="B39:L39">B29*B10</f>
        <v>1650.0828753995254</v>
      </c>
      <c r="C39" s="144">
        <f t="shared" si="6"/>
        <v>1676.3634878449213</v>
      </c>
      <c r="D39" s="144">
        <f t="shared" si="6"/>
        <v>1690.6732585908635</v>
      </c>
      <c r="E39" s="144">
        <f t="shared" si="6"/>
        <v>1620.5076589537475</v>
      </c>
      <c r="F39" s="144">
        <f t="shared" si="6"/>
        <v>1673.502750455075</v>
      </c>
      <c r="G39" s="144">
        <f t="shared" si="6"/>
        <v>1636.8050749297097</v>
      </c>
      <c r="H39" s="144">
        <f t="shared" si="6"/>
        <v>1609.1288277774263</v>
      </c>
      <c r="I39" s="144">
        <f t="shared" si="6"/>
        <v>1572.8937792163715</v>
      </c>
      <c r="J39" s="144">
        <f t="shared" si="6"/>
        <v>1588.3627246061733</v>
      </c>
      <c r="K39" s="144">
        <f t="shared" si="6"/>
        <v>1516.394563063317</v>
      </c>
      <c r="L39" s="144">
        <f t="shared" si="6"/>
        <v>1543.1988944889233</v>
      </c>
    </row>
    <row r="40" spans="1:12" ht="15">
      <c r="A40" s="125" t="s">
        <v>4</v>
      </c>
      <c r="B40" s="145">
        <f>SUM(B34:B39)</f>
        <v>6025.342057660818</v>
      </c>
      <c r="C40" s="145">
        <f aca="true" t="shared" si="7" ref="C40:L40">SUM(C34:C39)</f>
        <v>6026.485118406547</v>
      </c>
      <c r="D40" s="145">
        <f t="shared" si="7"/>
        <v>6019.327340398126</v>
      </c>
      <c r="E40" s="145">
        <f t="shared" si="7"/>
        <v>5951.951625773367</v>
      </c>
      <c r="F40" s="145">
        <f t="shared" si="7"/>
        <v>5956.507469849904</v>
      </c>
      <c r="G40" s="145">
        <f t="shared" si="7"/>
        <v>5873.860508164779</v>
      </c>
      <c r="H40" s="145">
        <f t="shared" si="7"/>
        <v>5864.2538237523095</v>
      </c>
      <c r="I40" s="145">
        <f t="shared" si="7"/>
        <v>5822.967364927317</v>
      </c>
      <c r="J40" s="145">
        <f t="shared" si="7"/>
        <v>5819.283565042708</v>
      </c>
      <c r="K40" s="145">
        <f t="shared" si="7"/>
        <v>5752.545272038168</v>
      </c>
      <c r="L40" s="145">
        <f t="shared" si="7"/>
        <v>5693.1353236533305</v>
      </c>
    </row>
    <row r="42" ht="15">
      <c r="A42" s="3" t="s">
        <v>56</v>
      </c>
    </row>
    <row r="43" spans="1:12" ht="15">
      <c r="A43" s="122" t="s">
        <v>0</v>
      </c>
      <c r="B43" s="123">
        <v>2010</v>
      </c>
      <c r="C43" s="122">
        <v>2011</v>
      </c>
      <c r="D43" s="122">
        <v>2012</v>
      </c>
      <c r="E43" s="122">
        <v>2013</v>
      </c>
      <c r="F43" s="122">
        <v>2014</v>
      </c>
      <c r="G43" s="122">
        <v>2015</v>
      </c>
      <c r="H43" s="122">
        <v>2016</v>
      </c>
      <c r="I43" s="122">
        <v>2017</v>
      </c>
      <c r="J43" s="122">
        <v>2018</v>
      </c>
      <c r="K43" s="122">
        <v>2019</v>
      </c>
      <c r="L43" s="122">
        <v>2020</v>
      </c>
    </row>
    <row r="44" spans="1:12" ht="15">
      <c r="A44" s="142" t="s">
        <v>18</v>
      </c>
      <c r="B44" s="143">
        <f aca="true" t="shared" si="8" ref="B44:L44">B34*B14</f>
        <v>2.719033329961283</v>
      </c>
      <c r="C44" s="143">
        <f t="shared" si="8"/>
        <v>3.017477505127736</v>
      </c>
      <c r="D44" s="143">
        <f t="shared" si="8"/>
        <v>2.968120103154135</v>
      </c>
      <c r="E44" s="143">
        <f t="shared" si="8"/>
        <v>2.9754188472852183</v>
      </c>
      <c r="F44" s="143">
        <f t="shared" si="8"/>
        <v>2.932267321695182</v>
      </c>
      <c r="G44" s="143">
        <f t="shared" si="8"/>
        <v>2.9476061600731223</v>
      </c>
      <c r="H44" s="143">
        <f t="shared" si="8"/>
        <v>2.697427357191615</v>
      </c>
      <c r="I44" s="143">
        <f t="shared" si="8"/>
        <v>2.5531198261322214</v>
      </c>
      <c r="J44" s="143">
        <f t="shared" si="8"/>
        <v>2.4278948304837358</v>
      </c>
      <c r="K44" s="143">
        <f t="shared" si="8"/>
        <v>2.3330964493100494</v>
      </c>
      <c r="L44" s="143">
        <f t="shared" si="8"/>
        <v>2.2244862357177793</v>
      </c>
    </row>
    <row r="45" spans="1:12" ht="15">
      <c r="A45" s="141" t="s">
        <v>19</v>
      </c>
      <c r="B45" s="144">
        <f aca="true" t="shared" si="9" ref="B45:L45">B35*B15</f>
        <v>49.751921610840995</v>
      </c>
      <c r="C45" s="144">
        <f t="shared" si="9"/>
        <v>47.923122644601925</v>
      </c>
      <c r="D45" s="144">
        <f t="shared" si="9"/>
        <v>51.22563476991578</v>
      </c>
      <c r="E45" s="144">
        <f t="shared" si="9"/>
        <v>52.238335526448004</v>
      </c>
      <c r="F45" s="144">
        <f t="shared" si="9"/>
        <v>53.84747285669824</v>
      </c>
      <c r="G45" s="144">
        <f t="shared" si="9"/>
        <v>53.07160730873916</v>
      </c>
      <c r="H45" s="144">
        <f t="shared" si="9"/>
        <v>59.561676331366264</v>
      </c>
      <c r="I45" s="144">
        <f t="shared" si="9"/>
        <v>59.29095892598674</v>
      </c>
      <c r="J45" s="144">
        <f t="shared" si="9"/>
        <v>60.19269136433406</v>
      </c>
      <c r="K45" s="144">
        <f t="shared" si="9"/>
        <v>60.116753773217404</v>
      </c>
      <c r="L45" s="144">
        <f t="shared" si="9"/>
        <v>61.28756811420372</v>
      </c>
    </row>
    <row r="46" spans="1:12" ht="15">
      <c r="A46" s="142" t="s">
        <v>20</v>
      </c>
      <c r="B46" s="143">
        <f aca="true" t="shared" si="10" ref="B46:L46">B36*B16</f>
        <v>111.60686871266476</v>
      </c>
      <c r="C46" s="143">
        <f t="shared" si="10"/>
        <v>114.33858942532886</v>
      </c>
      <c r="D46" s="143">
        <f t="shared" si="10"/>
        <v>112.63065205149277</v>
      </c>
      <c r="E46" s="143">
        <f t="shared" si="10"/>
        <v>112.98306670795668</v>
      </c>
      <c r="F46" s="143">
        <f t="shared" si="10"/>
        <v>113.38023369910944</v>
      </c>
      <c r="G46" s="143">
        <f t="shared" si="10"/>
        <v>116.03885287610801</v>
      </c>
      <c r="H46" s="143">
        <f t="shared" si="10"/>
        <v>111.59592695833103</v>
      </c>
      <c r="I46" s="143">
        <f t="shared" si="10"/>
        <v>119.10414936749238</v>
      </c>
      <c r="J46" s="143">
        <f t="shared" si="10"/>
        <v>121.27690471443532</v>
      </c>
      <c r="K46" s="143">
        <f t="shared" si="10"/>
        <v>124.82898016686006</v>
      </c>
      <c r="L46" s="143">
        <f t="shared" si="10"/>
        <v>122.85523085359077</v>
      </c>
    </row>
    <row r="47" spans="1:12" ht="15">
      <c r="A47" s="141" t="s">
        <v>21</v>
      </c>
      <c r="B47" s="144">
        <f aca="true" t="shared" si="11" ref="B47:L47">B37*B17</f>
        <v>86.16464065106587</v>
      </c>
      <c r="C47" s="144">
        <f t="shared" si="11"/>
        <v>87.23921148199146</v>
      </c>
      <c r="D47" s="144">
        <f t="shared" si="11"/>
        <v>88.95819571311172</v>
      </c>
      <c r="E47" s="144">
        <f t="shared" si="11"/>
        <v>89.90096868290935</v>
      </c>
      <c r="F47" s="144">
        <f t="shared" si="11"/>
        <v>92.44375322571953</v>
      </c>
      <c r="G47" s="144">
        <f t="shared" si="11"/>
        <v>88.95693186833583</v>
      </c>
      <c r="H47" s="144">
        <f t="shared" si="11"/>
        <v>90.90177432098542</v>
      </c>
      <c r="I47" s="144">
        <f t="shared" si="11"/>
        <v>89.32174757578655</v>
      </c>
      <c r="J47" s="144">
        <f t="shared" si="11"/>
        <v>89.38402751597962</v>
      </c>
      <c r="K47" s="144">
        <f t="shared" si="11"/>
        <v>89.4846020618157</v>
      </c>
      <c r="L47" s="144">
        <f t="shared" si="11"/>
        <v>91.37118999373733</v>
      </c>
    </row>
    <row r="48" spans="1:12" ht="15">
      <c r="A48" s="142" t="s">
        <v>22</v>
      </c>
      <c r="B48" s="143">
        <f aca="true" t="shared" si="12" ref="B48:L48">B38*B18</f>
        <v>43.04159801825405</v>
      </c>
      <c r="C48" s="143">
        <f t="shared" si="12"/>
        <v>42.88652226808265</v>
      </c>
      <c r="D48" s="143">
        <f t="shared" si="12"/>
        <v>42.47734623705198</v>
      </c>
      <c r="E48" s="143">
        <f t="shared" si="12"/>
        <v>43.45924911752034</v>
      </c>
      <c r="F48" s="143">
        <f t="shared" si="12"/>
        <v>42.02963685982704</v>
      </c>
      <c r="G48" s="143">
        <f t="shared" si="12"/>
        <v>43.315897552324756</v>
      </c>
      <c r="H48" s="143">
        <f t="shared" si="12"/>
        <v>43.89623010649733</v>
      </c>
      <c r="I48" s="143">
        <f t="shared" si="12"/>
        <v>44.80288846739326</v>
      </c>
      <c r="J48" s="143">
        <f t="shared" si="12"/>
        <v>45.31841097904608</v>
      </c>
      <c r="K48" s="143">
        <f t="shared" si="12"/>
        <v>46.6388970624829</v>
      </c>
      <c r="L48" s="143">
        <f t="shared" si="12"/>
        <v>44.91954448116397</v>
      </c>
    </row>
    <row r="49" spans="1:12" ht="15">
      <c r="A49" s="141" t="s">
        <v>23</v>
      </c>
      <c r="B49" s="144">
        <f aca="true" t="shared" si="13" ref="B49:L49">B39*B19</f>
        <v>12.210613277956488</v>
      </c>
      <c r="C49" s="144">
        <f t="shared" si="13"/>
        <v>12.706835237864503</v>
      </c>
      <c r="D49" s="144">
        <f t="shared" si="13"/>
        <v>13.1196244866651</v>
      </c>
      <c r="E49" s="144">
        <f t="shared" si="13"/>
        <v>12.866830812092754</v>
      </c>
      <c r="F49" s="144">
        <f t="shared" si="13"/>
        <v>13.588842333695208</v>
      </c>
      <c r="G49" s="144">
        <f t="shared" si="13"/>
        <v>13.585482121916591</v>
      </c>
      <c r="H49" s="144">
        <f t="shared" si="13"/>
        <v>13.677595036108125</v>
      </c>
      <c r="I49" s="144">
        <f t="shared" si="13"/>
        <v>13.684175879182433</v>
      </c>
      <c r="J49" s="144">
        <f t="shared" si="13"/>
        <v>14.136428248994944</v>
      </c>
      <c r="K49" s="144">
        <f t="shared" si="13"/>
        <v>13.799190523876188</v>
      </c>
      <c r="L49" s="144">
        <f t="shared" si="13"/>
        <v>14.351749718746985</v>
      </c>
    </row>
    <row r="50" spans="1:12" ht="15">
      <c r="A50" s="125" t="s">
        <v>4</v>
      </c>
      <c r="B50" s="145">
        <f>SUM(B44:B49)</f>
        <v>305.49467560074345</v>
      </c>
      <c r="C50" s="145">
        <f aca="true" t="shared" si="14" ref="C50:L50">SUM(C44:C49)</f>
        <v>308.1117585629971</v>
      </c>
      <c r="D50" s="145">
        <f t="shared" si="14"/>
        <v>311.37957336139146</v>
      </c>
      <c r="E50" s="145">
        <f t="shared" si="14"/>
        <v>314.4238696942124</v>
      </c>
      <c r="F50" s="145">
        <f t="shared" si="14"/>
        <v>318.2222062967447</v>
      </c>
      <c r="G50" s="145">
        <f t="shared" si="14"/>
        <v>317.9163778874975</v>
      </c>
      <c r="H50" s="145">
        <f t="shared" si="14"/>
        <v>322.33063011047983</v>
      </c>
      <c r="I50" s="145">
        <f t="shared" si="14"/>
        <v>328.75704004197354</v>
      </c>
      <c r="J50" s="145">
        <f t="shared" si="14"/>
        <v>332.7363576532738</v>
      </c>
      <c r="K50" s="145">
        <f t="shared" si="14"/>
        <v>337.2015200375623</v>
      </c>
      <c r="L50" s="145">
        <f t="shared" si="14"/>
        <v>337.00976939716054</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0"/>
  <sheetViews>
    <sheetView workbookViewId="0" topLeftCell="A1">
      <selection activeCell="A9" sqref="A9"/>
    </sheetView>
  </sheetViews>
  <sheetFormatPr defaultColWidth="9.140625" defaultRowHeight="15"/>
  <cols>
    <col min="1" max="1" width="22.421875" style="4" customWidth="1"/>
    <col min="2" max="3" width="16.28125" style="4" customWidth="1"/>
    <col min="4" max="16384" width="9.140625" style="4" customWidth="1"/>
  </cols>
  <sheetData>
    <row r="1" ht="17.25">
      <c r="A1" s="33" t="s">
        <v>34</v>
      </c>
    </row>
    <row r="2" spans="1:3" ht="74.25" customHeight="1">
      <c r="A2" s="170" t="s">
        <v>35</v>
      </c>
      <c r="B2" s="170"/>
      <c r="C2" s="170"/>
    </row>
    <row r="4" spans="1:3" ht="15">
      <c r="A4" s="157"/>
      <c r="B4" s="158" t="s">
        <v>24</v>
      </c>
      <c r="C4" s="158" t="s">
        <v>25</v>
      </c>
    </row>
    <row r="5" spans="1:3" ht="15">
      <c r="A5" s="152" t="s">
        <v>26</v>
      </c>
      <c r="B5" s="153">
        <v>5000</v>
      </c>
      <c r="C5" s="154"/>
    </row>
    <row r="6" spans="1:3" ht="15">
      <c r="A6" s="146" t="s">
        <v>27</v>
      </c>
      <c r="B6" s="149">
        <v>0.1</v>
      </c>
      <c r="C6" s="150"/>
    </row>
    <row r="7" spans="1:3" ht="15">
      <c r="A7" s="152" t="s">
        <v>28</v>
      </c>
      <c r="B7" s="155"/>
      <c r="C7" s="156"/>
    </row>
    <row r="8" spans="1:3" ht="15">
      <c r="A8" s="147" t="s">
        <v>29</v>
      </c>
      <c r="B8" s="148">
        <v>6000</v>
      </c>
      <c r="C8" s="151"/>
    </row>
    <row r="9" spans="1:3" ht="15">
      <c r="A9" s="28"/>
      <c r="B9" s="28"/>
      <c r="C9" s="28"/>
    </row>
    <row r="10" spans="1:3" ht="15">
      <c r="A10" s="28"/>
      <c r="B10" s="28"/>
      <c r="C10" s="28"/>
    </row>
  </sheetData>
  <mergeCells count="1">
    <mergeCell ref="A2:C2"/>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D7"/>
  <sheetViews>
    <sheetView workbookViewId="0" topLeftCell="A1">
      <selection activeCell="A8" sqref="A8"/>
    </sheetView>
  </sheetViews>
  <sheetFormatPr defaultColWidth="9.140625" defaultRowHeight="15"/>
  <cols>
    <col min="1" max="1" width="25.8515625" style="0" customWidth="1"/>
    <col min="2" max="3" width="11.140625" style="0" customWidth="1"/>
  </cols>
  <sheetData>
    <row r="1" ht="17.25">
      <c r="A1" s="33" t="s">
        <v>39</v>
      </c>
    </row>
    <row r="2" spans="1:3" ht="15">
      <c r="A2" s="30"/>
      <c r="B2" s="30"/>
      <c r="C2" s="30"/>
    </row>
    <row r="3" spans="1:4" ht="15">
      <c r="A3" s="164"/>
      <c r="B3" s="158" t="s">
        <v>24</v>
      </c>
      <c r="C3" s="158" t="s">
        <v>25</v>
      </c>
      <c r="D3" s="159"/>
    </row>
    <row r="4" spans="1:4" ht="15">
      <c r="A4" s="160" t="s">
        <v>26</v>
      </c>
      <c r="B4" s="161">
        <v>5000</v>
      </c>
      <c r="C4" s="162">
        <f>B4*(1+C5)</f>
        <v>5500</v>
      </c>
      <c r="D4" s="159"/>
    </row>
    <row r="5" spans="1:4" ht="15">
      <c r="A5" s="164" t="s">
        <v>27</v>
      </c>
      <c r="B5" s="165">
        <v>0.1</v>
      </c>
      <c r="C5" s="166">
        <f>B5</f>
        <v>0.1</v>
      </c>
      <c r="D5" s="159"/>
    </row>
    <row r="6" spans="1:4" ht="15">
      <c r="A6" s="160" t="s">
        <v>28</v>
      </c>
      <c r="B6" s="163">
        <f>B7/B4</f>
        <v>1.2</v>
      </c>
      <c r="C6" s="163">
        <f>B6</f>
        <v>1.2</v>
      </c>
      <c r="D6" s="159"/>
    </row>
    <row r="7" spans="1:4" ht="15">
      <c r="A7" s="167" t="s">
        <v>29</v>
      </c>
      <c r="B7" s="168">
        <v>6000</v>
      </c>
      <c r="C7" s="169">
        <f>C4*C6</f>
        <v>6600</v>
      </c>
      <c r="D7" s="159"/>
    </row>
  </sheetData>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Valerie Schmitt; Loveleen De</dc:creator>
  <cp:keywords/>
  <dc:description/>
  <cp:lastModifiedBy>Loveleen</cp:lastModifiedBy>
  <dcterms:created xsi:type="dcterms:W3CDTF">2012-10-16T05:59:19Z</dcterms:created>
  <dcterms:modified xsi:type="dcterms:W3CDTF">2014-05-23T07:18:14Z</dcterms:modified>
  <cp:category/>
  <cp:version/>
  <cp:contentType/>
  <cp:contentStatus/>
</cp:coreProperties>
</file>